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2\CBFM\Mundial\"/>
    </mc:Choice>
  </mc:AlternateContent>
  <bookViews>
    <workbookView xWindow="0" yWindow="0" windowWidth="28110" windowHeight="12075"/>
  </bookViews>
  <sheets>
    <sheet name="OLVASNI" sheetId="1" r:id="rId1"/>
    <sheet name="Participants" sheetId="9" r:id="rId2"/>
    <sheet name="Group A" sheetId="3" r:id="rId3"/>
    <sheet name="Group B" sheetId="6" r:id="rId4"/>
    <sheet name="Group C" sheetId="7" r:id="rId5"/>
    <sheet name="Group D" sheetId="8" r:id="rId6"/>
    <sheet name="Knock out" sheetId="11" r:id="rId7"/>
    <sheet name="Rounds" sheetId="10" r:id="rId8"/>
    <sheet name="CLub WC" sheetId="12" r:id="rId9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8" l="1"/>
  <c r="L28" i="8"/>
  <c r="R27" i="8"/>
  <c r="L27" i="8"/>
  <c r="R26" i="8"/>
  <c r="L26" i="8"/>
  <c r="R24" i="8"/>
  <c r="L24" i="8"/>
  <c r="R23" i="8"/>
  <c r="L23" i="8"/>
  <c r="R22" i="8"/>
  <c r="L22" i="8"/>
  <c r="R20" i="8"/>
  <c r="L20" i="8"/>
  <c r="R19" i="8"/>
  <c r="L19" i="8"/>
  <c r="R18" i="8"/>
  <c r="L18" i="8"/>
  <c r="R16" i="8"/>
  <c r="L16" i="8"/>
  <c r="R15" i="8"/>
  <c r="L15" i="8"/>
  <c r="R14" i="8"/>
  <c r="L14" i="8"/>
  <c r="R12" i="8"/>
  <c r="L12" i="8"/>
  <c r="R11" i="8"/>
  <c r="L11" i="8"/>
  <c r="R10" i="8"/>
  <c r="L10" i="8"/>
  <c r="T8" i="8"/>
  <c r="S8" i="8"/>
  <c r="U8" i="8"/>
  <c r="P8" i="8"/>
  <c r="O8" i="8"/>
  <c r="Q8" i="8"/>
  <c r="L8" i="8"/>
  <c r="AF8" i="8"/>
  <c r="K8" i="8"/>
  <c r="M8" i="8"/>
  <c r="I8" i="8"/>
  <c r="H8" i="8"/>
  <c r="G8" i="8"/>
  <c r="D8" i="8"/>
  <c r="C8" i="8"/>
  <c r="E8" i="8"/>
  <c r="X7" i="8"/>
  <c r="W7" i="8"/>
  <c r="Y7" i="8"/>
  <c r="P7" i="8"/>
  <c r="O7" i="8"/>
  <c r="Q7" i="8"/>
  <c r="L7" i="8"/>
  <c r="AF7" i="8"/>
  <c r="K7" i="8"/>
  <c r="AE7" i="8"/>
  <c r="AK7" i="8"/>
  <c r="I7" i="8"/>
  <c r="H7" i="8"/>
  <c r="G7" i="8"/>
  <c r="D7" i="8"/>
  <c r="C7" i="8"/>
  <c r="E7" i="8"/>
  <c r="X6" i="8"/>
  <c r="W6" i="8"/>
  <c r="Y6" i="8"/>
  <c r="T6" i="8"/>
  <c r="S6" i="8"/>
  <c r="U6" i="8"/>
  <c r="L6" i="8"/>
  <c r="AF6" i="8"/>
  <c r="K6" i="8"/>
  <c r="M6" i="8"/>
  <c r="I6" i="8"/>
  <c r="H6" i="8"/>
  <c r="G6" i="8"/>
  <c r="D6" i="8"/>
  <c r="C6" i="8"/>
  <c r="E6" i="8"/>
  <c r="X5" i="8"/>
  <c r="W5" i="8"/>
  <c r="Y5" i="8"/>
  <c r="T5" i="8"/>
  <c r="S5" i="8"/>
  <c r="U5" i="8"/>
  <c r="P5" i="8"/>
  <c r="AF5" i="8"/>
  <c r="O5" i="8"/>
  <c r="Q5" i="8"/>
  <c r="I5" i="8"/>
  <c r="H5" i="8"/>
  <c r="G5" i="8"/>
  <c r="D5" i="8"/>
  <c r="C5" i="8"/>
  <c r="E5" i="8"/>
  <c r="X4" i="8"/>
  <c r="W4" i="8"/>
  <c r="Y4" i="8"/>
  <c r="T4" i="8"/>
  <c r="S4" i="8"/>
  <c r="U4" i="8"/>
  <c r="P4" i="8"/>
  <c r="AF4" i="8"/>
  <c r="O4" i="8"/>
  <c r="AE4" i="8"/>
  <c r="AK4" i="8"/>
  <c r="M4" i="8"/>
  <c r="L4" i="8"/>
  <c r="K4" i="8"/>
  <c r="D4" i="8"/>
  <c r="C4" i="8"/>
  <c r="E4" i="8"/>
  <c r="X3" i="8"/>
  <c r="W3" i="8"/>
  <c r="Y3" i="8"/>
  <c r="T3" i="8"/>
  <c r="S3" i="8"/>
  <c r="U3" i="8"/>
  <c r="P3" i="8"/>
  <c r="AF3" i="8"/>
  <c r="O3" i="8"/>
  <c r="AE3" i="8"/>
  <c r="AK3" i="8"/>
  <c r="M3" i="8"/>
  <c r="L3" i="8"/>
  <c r="K3" i="8"/>
  <c r="H3" i="8"/>
  <c r="G3" i="8"/>
  <c r="I3" i="8"/>
  <c r="V2" i="8"/>
  <c r="R2" i="8"/>
  <c r="N2" i="8"/>
  <c r="J2" i="8"/>
  <c r="F2" i="8"/>
  <c r="B2" i="8"/>
  <c r="R28" i="7"/>
  <c r="L28" i="7"/>
  <c r="R27" i="7"/>
  <c r="L27" i="7"/>
  <c r="R26" i="7"/>
  <c r="L26" i="7"/>
  <c r="R24" i="7"/>
  <c r="L24" i="7"/>
  <c r="R23" i="7"/>
  <c r="L23" i="7"/>
  <c r="R22" i="7"/>
  <c r="L22" i="7"/>
  <c r="R20" i="7"/>
  <c r="L20" i="7"/>
  <c r="R19" i="7"/>
  <c r="L19" i="7"/>
  <c r="R18" i="7"/>
  <c r="L18" i="7"/>
  <c r="R16" i="7"/>
  <c r="L16" i="7"/>
  <c r="R15" i="7"/>
  <c r="L15" i="7"/>
  <c r="R14" i="7"/>
  <c r="L14" i="7"/>
  <c r="R12" i="7"/>
  <c r="L12" i="7"/>
  <c r="R11" i="7"/>
  <c r="L11" i="7"/>
  <c r="R10" i="7"/>
  <c r="L10" i="7"/>
  <c r="T8" i="7"/>
  <c r="S8" i="7"/>
  <c r="U8" i="7"/>
  <c r="P8" i="7"/>
  <c r="O8" i="7"/>
  <c r="Q8" i="7"/>
  <c r="L8" i="7"/>
  <c r="AF8" i="7"/>
  <c r="K8" i="7"/>
  <c r="M8" i="7"/>
  <c r="I8" i="7"/>
  <c r="H8" i="7"/>
  <c r="G8" i="7"/>
  <c r="D8" i="7"/>
  <c r="C8" i="7"/>
  <c r="X7" i="7"/>
  <c r="W7" i="7"/>
  <c r="Y7" i="7"/>
  <c r="P7" i="7"/>
  <c r="O7" i="7"/>
  <c r="Q7" i="7"/>
  <c r="L7" i="7"/>
  <c r="AF7" i="7"/>
  <c r="K7" i="7"/>
  <c r="M7" i="7"/>
  <c r="I7" i="7"/>
  <c r="H7" i="7"/>
  <c r="G7" i="7"/>
  <c r="D7" i="7"/>
  <c r="C7" i="7"/>
  <c r="X6" i="7"/>
  <c r="W6" i="7"/>
  <c r="Y6" i="7"/>
  <c r="T6" i="7"/>
  <c r="S6" i="7"/>
  <c r="U6" i="7"/>
  <c r="L6" i="7"/>
  <c r="AF6" i="7"/>
  <c r="K6" i="7"/>
  <c r="AE6" i="7"/>
  <c r="AK6" i="7"/>
  <c r="I6" i="7"/>
  <c r="H6" i="7"/>
  <c r="G6" i="7"/>
  <c r="D6" i="7"/>
  <c r="C6" i="7"/>
  <c r="X5" i="7"/>
  <c r="W5" i="7"/>
  <c r="Y5" i="7"/>
  <c r="T5" i="7"/>
  <c r="S5" i="7"/>
  <c r="U5" i="7"/>
  <c r="P5" i="7"/>
  <c r="AF5" i="7"/>
  <c r="O5" i="7"/>
  <c r="Q5" i="7"/>
  <c r="I5" i="7"/>
  <c r="H5" i="7"/>
  <c r="G5" i="7"/>
  <c r="D5" i="7"/>
  <c r="C5" i="7"/>
  <c r="X4" i="7"/>
  <c r="W4" i="7"/>
  <c r="Y4" i="7"/>
  <c r="T4" i="7"/>
  <c r="S4" i="7"/>
  <c r="U4" i="7"/>
  <c r="P4" i="7"/>
  <c r="AF4" i="7"/>
  <c r="O4" i="7"/>
  <c r="Q4" i="7"/>
  <c r="M4" i="7"/>
  <c r="L4" i="7"/>
  <c r="K4" i="7"/>
  <c r="D4" i="7"/>
  <c r="C4" i="7"/>
  <c r="X3" i="7"/>
  <c r="W3" i="7"/>
  <c r="Y3" i="7"/>
  <c r="T3" i="7"/>
  <c r="S3" i="7"/>
  <c r="U3" i="7"/>
  <c r="P3" i="7"/>
  <c r="AF3" i="7"/>
  <c r="O3" i="7"/>
  <c r="Q3" i="7"/>
  <c r="M3" i="7"/>
  <c r="L3" i="7"/>
  <c r="K3" i="7"/>
  <c r="H3" i="7"/>
  <c r="G3" i="7"/>
  <c r="V2" i="7"/>
  <c r="R2" i="7"/>
  <c r="N2" i="7"/>
  <c r="J2" i="7"/>
  <c r="F2" i="7"/>
  <c r="B2" i="7"/>
  <c r="R28" i="6"/>
  <c r="L28" i="6"/>
  <c r="R27" i="6"/>
  <c r="L27" i="6"/>
  <c r="R26" i="6"/>
  <c r="L26" i="6"/>
  <c r="R24" i="6"/>
  <c r="L24" i="6"/>
  <c r="R23" i="6"/>
  <c r="L23" i="6"/>
  <c r="R22" i="6"/>
  <c r="L22" i="6"/>
  <c r="R20" i="6"/>
  <c r="L20" i="6"/>
  <c r="R19" i="6"/>
  <c r="L19" i="6"/>
  <c r="R18" i="6"/>
  <c r="L18" i="6"/>
  <c r="R16" i="6"/>
  <c r="L16" i="6"/>
  <c r="R15" i="6"/>
  <c r="L15" i="6"/>
  <c r="R14" i="6"/>
  <c r="L14" i="6"/>
  <c r="R12" i="6"/>
  <c r="L12" i="6"/>
  <c r="R11" i="6"/>
  <c r="L11" i="6"/>
  <c r="R10" i="6"/>
  <c r="L10" i="6"/>
  <c r="T8" i="6"/>
  <c r="S8" i="6"/>
  <c r="U8" i="6"/>
  <c r="P8" i="6"/>
  <c r="O8" i="6"/>
  <c r="Q8" i="6"/>
  <c r="L8" i="6"/>
  <c r="K8" i="6"/>
  <c r="M8" i="6"/>
  <c r="I8" i="6"/>
  <c r="H8" i="6"/>
  <c r="G8" i="6"/>
  <c r="AE8" i="6"/>
  <c r="E8" i="6"/>
  <c r="D8" i="6"/>
  <c r="C8" i="6"/>
  <c r="Y7" i="6"/>
  <c r="X7" i="6"/>
  <c r="W7" i="6"/>
  <c r="P7" i="6"/>
  <c r="O7" i="6"/>
  <c r="Q7" i="6"/>
  <c r="L7" i="6"/>
  <c r="K7" i="6"/>
  <c r="M7" i="6"/>
  <c r="I7" i="6"/>
  <c r="H7" i="6"/>
  <c r="G7" i="6"/>
  <c r="AE7" i="6"/>
  <c r="E7" i="6"/>
  <c r="D7" i="6"/>
  <c r="C7" i="6"/>
  <c r="Y6" i="6"/>
  <c r="X6" i="6"/>
  <c r="W6" i="6"/>
  <c r="T6" i="6"/>
  <c r="S6" i="6"/>
  <c r="U6" i="6"/>
  <c r="L6" i="6"/>
  <c r="K6" i="6"/>
  <c r="M6" i="6"/>
  <c r="I6" i="6"/>
  <c r="H6" i="6"/>
  <c r="G6" i="6"/>
  <c r="AE6" i="6"/>
  <c r="E6" i="6"/>
  <c r="D6" i="6"/>
  <c r="C6" i="6"/>
  <c r="Y5" i="6"/>
  <c r="X5" i="6"/>
  <c r="W5" i="6"/>
  <c r="T5" i="6"/>
  <c r="S5" i="6"/>
  <c r="U5" i="6"/>
  <c r="P5" i="6"/>
  <c r="O5" i="6"/>
  <c r="Q5" i="6"/>
  <c r="AB5" i="6"/>
  <c r="I5" i="6"/>
  <c r="H5" i="6"/>
  <c r="G5" i="6"/>
  <c r="AE5" i="6"/>
  <c r="E5" i="6"/>
  <c r="D5" i="6"/>
  <c r="C5" i="6"/>
  <c r="Y4" i="6"/>
  <c r="X4" i="6"/>
  <c r="W4" i="6"/>
  <c r="T4" i="6"/>
  <c r="S4" i="6"/>
  <c r="U4" i="6"/>
  <c r="P4" i="6"/>
  <c r="O4" i="6"/>
  <c r="Q4" i="6"/>
  <c r="M4" i="6"/>
  <c r="L4" i="6"/>
  <c r="AF4" i="6"/>
  <c r="K4" i="6"/>
  <c r="AE4" i="6"/>
  <c r="AK4" i="6"/>
  <c r="E4" i="6"/>
  <c r="D4" i="6"/>
  <c r="C4" i="6"/>
  <c r="Y3" i="6"/>
  <c r="X3" i="6"/>
  <c r="W3" i="6"/>
  <c r="T3" i="6"/>
  <c r="S3" i="6"/>
  <c r="U3" i="6"/>
  <c r="P3" i="6"/>
  <c r="O3" i="6"/>
  <c r="Q3" i="6"/>
  <c r="AB3" i="6"/>
  <c r="M3" i="6"/>
  <c r="L3" i="6"/>
  <c r="K3" i="6"/>
  <c r="AE3" i="6"/>
  <c r="I3" i="6"/>
  <c r="H3" i="6"/>
  <c r="G3" i="6"/>
  <c r="V2" i="6"/>
  <c r="R2" i="6"/>
  <c r="N2" i="6"/>
  <c r="J2" i="6"/>
  <c r="F2" i="6"/>
  <c r="B2" i="6"/>
  <c r="R28" i="3"/>
  <c r="L28" i="3"/>
  <c r="R27" i="3"/>
  <c r="L27" i="3"/>
  <c r="R26" i="3"/>
  <c r="L26" i="3"/>
  <c r="R24" i="3"/>
  <c r="L24" i="3"/>
  <c r="R23" i="3"/>
  <c r="L23" i="3"/>
  <c r="R22" i="3"/>
  <c r="L22" i="3"/>
  <c r="R20" i="3"/>
  <c r="L20" i="3"/>
  <c r="R19" i="3"/>
  <c r="L19" i="3"/>
  <c r="R18" i="3"/>
  <c r="L18" i="3"/>
  <c r="R16" i="3"/>
  <c r="L16" i="3"/>
  <c r="R15" i="3"/>
  <c r="L15" i="3"/>
  <c r="R14" i="3"/>
  <c r="L14" i="3"/>
  <c r="R12" i="3"/>
  <c r="L12" i="3"/>
  <c r="R11" i="3"/>
  <c r="L11" i="3"/>
  <c r="R10" i="3"/>
  <c r="L10" i="3"/>
  <c r="T8" i="3"/>
  <c r="S8" i="3"/>
  <c r="U8" i="3"/>
  <c r="L8" i="3"/>
  <c r="K8" i="3"/>
  <c r="M8" i="3"/>
  <c r="H8" i="3"/>
  <c r="G8" i="3"/>
  <c r="D8" i="3"/>
  <c r="C8" i="3"/>
  <c r="X7" i="3"/>
  <c r="W7" i="3"/>
  <c r="Y7" i="3"/>
  <c r="P7" i="3"/>
  <c r="O7" i="3"/>
  <c r="Q7" i="3"/>
  <c r="L7" i="3"/>
  <c r="K7" i="3"/>
  <c r="M7" i="3"/>
  <c r="H7" i="3"/>
  <c r="G7" i="3"/>
  <c r="D7" i="3"/>
  <c r="C7" i="3"/>
  <c r="X6" i="3"/>
  <c r="O8" i="3"/>
  <c r="Q8" i="3"/>
  <c r="W6" i="3"/>
  <c r="P8" i="3"/>
  <c r="T6" i="3"/>
  <c r="S6" i="3"/>
  <c r="U6" i="3"/>
  <c r="L6" i="3"/>
  <c r="K6" i="3"/>
  <c r="M6" i="3"/>
  <c r="H6" i="3"/>
  <c r="G6" i="3"/>
  <c r="D6" i="3"/>
  <c r="C6" i="3"/>
  <c r="X5" i="3"/>
  <c r="W5" i="3"/>
  <c r="Y5" i="3"/>
  <c r="T5" i="3"/>
  <c r="S5" i="3"/>
  <c r="U5" i="3"/>
  <c r="P5" i="3"/>
  <c r="O5" i="3"/>
  <c r="Q5" i="3"/>
  <c r="H5" i="3"/>
  <c r="G5" i="3"/>
  <c r="I5" i="3"/>
  <c r="D5" i="3"/>
  <c r="C5" i="3"/>
  <c r="X4" i="3"/>
  <c r="W4" i="3"/>
  <c r="Y4" i="3"/>
  <c r="T4" i="3"/>
  <c r="S4" i="3"/>
  <c r="U4" i="3"/>
  <c r="P4" i="3"/>
  <c r="O4" i="3"/>
  <c r="Q4" i="3"/>
  <c r="L4" i="3"/>
  <c r="K4" i="3"/>
  <c r="M4" i="3"/>
  <c r="D4" i="3"/>
  <c r="C4" i="3"/>
  <c r="X3" i="3"/>
  <c r="W3" i="3"/>
  <c r="Y3" i="3"/>
  <c r="T3" i="3"/>
  <c r="S3" i="3"/>
  <c r="U3" i="3"/>
  <c r="P3" i="3"/>
  <c r="O3" i="3"/>
  <c r="Q3" i="3"/>
  <c r="L3" i="3"/>
  <c r="K3" i="3"/>
  <c r="M3" i="3"/>
  <c r="H3" i="3"/>
  <c r="G3" i="3"/>
  <c r="V2" i="3"/>
  <c r="R2" i="3"/>
  <c r="N2" i="3"/>
  <c r="J2" i="3"/>
  <c r="F2" i="3"/>
  <c r="B2" i="3"/>
  <c r="AC6" i="8"/>
  <c r="AD6" i="8"/>
  <c r="AB6" i="8"/>
  <c r="AC5" i="8"/>
  <c r="AB5" i="8"/>
  <c r="AD5" i="8"/>
  <c r="AC3" i="8"/>
  <c r="AD3" i="8"/>
  <c r="AB3" i="8"/>
  <c r="AC8" i="8"/>
  <c r="AB8" i="8"/>
  <c r="AD8" i="8"/>
  <c r="Q3" i="8"/>
  <c r="AE6" i="8"/>
  <c r="AK6" i="8"/>
  <c r="Q4" i="8"/>
  <c r="AB4" i="8"/>
  <c r="M7" i="8"/>
  <c r="AC7" i="8"/>
  <c r="AE5" i="8"/>
  <c r="AK5" i="8"/>
  <c r="AE8" i="8"/>
  <c r="AK8" i="8"/>
  <c r="AC5" i="7"/>
  <c r="AC4" i="7"/>
  <c r="AE3" i="7"/>
  <c r="AK3" i="7"/>
  <c r="AE4" i="7"/>
  <c r="AK4" i="7"/>
  <c r="AE5" i="7"/>
  <c r="AK5" i="7"/>
  <c r="AE7" i="7"/>
  <c r="AK7" i="7"/>
  <c r="M6" i="7"/>
  <c r="AC6" i="7"/>
  <c r="I3" i="7"/>
  <c r="E4" i="7"/>
  <c r="AD4" i="7"/>
  <c r="E5" i="7"/>
  <c r="AD5" i="7"/>
  <c r="E6" i="7"/>
  <c r="E7" i="7"/>
  <c r="AD7" i="7"/>
  <c r="E8" i="7"/>
  <c r="AD8" i="7"/>
  <c r="AE8" i="7"/>
  <c r="AK8" i="7"/>
  <c r="AB4" i="7"/>
  <c r="AB5" i="7"/>
  <c r="AB7" i="7"/>
  <c r="AB8" i="7"/>
  <c r="AC3" i="6"/>
  <c r="AA3" i="6"/>
  <c r="AC5" i="6"/>
  <c r="AG5" i="6"/>
  <c r="AD4" i="6"/>
  <c r="AB4" i="6"/>
  <c r="AC6" i="6"/>
  <c r="AK7" i="6"/>
  <c r="AD7" i="6"/>
  <c r="AC8" i="6"/>
  <c r="AB6" i="6"/>
  <c r="AB7" i="6"/>
  <c r="AC7" i="6"/>
  <c r="AD8" i="6"/>
  <c r="AC4" i="6"/>
  <c r="AF8" i="6"/>
  <c r="AK8" i="6"/>
  <c r="AD5" i="6"/>
  <c r="AA5" i="6"/>
  <c r="AF3" i="6"/>
  <c r="AK3" i="6"/>
  <c r="AF5" i="6"/>
  <c r="AK5" i="6"/>
  <c r="AF6" i="6"/>
  <c r="AK6" i="6"/>
  <c r="AF7" i="6"/>
  <c r="AD3" i="6"/>
  <c r="AD6" i="6"/>
  <c r="AB8" i="6"/>
  <c r="AE7" i="3"/>
  <c r="AF5" i="3"/>
  <c r="AE8" i="3"/>
  <c r="AE6" i="3"/>
  <c r="AF3" i="3"/>
  <c r="AF6" i="3"/>
  <c r="AF4" i="3"/>
  <c r="AF7" i="3"/>
  <c r="AK7" i="3"/>
  <c r="AF8" i="3"/>
  <c r="AK8" i="3"/>
  <c r="AE3" i="3"/>
  <c r="AK3" i="3"/>
  <c r="AE4" i="3"/>
  <c r="AE5" i="3"/>
  <c r="AK5" i="3"/>
  <c r="I6" i="3"/>
  <c r="I7" i="3"/>
  <c r="I8" i="3"/>
  <c r="I3" i="3"/>
  <c r="AD3" i="3"/>
  <c r="AB3" i="3"/>
  <c r="E4" i="3"/>
  <c r="AD4" i="3"/>
  <c r="AB4" i="3"/>
  <c r="E5" i="3"/>
  <c r="AD5" i="3"/>
  <c r="AB5" i="3"/>
  <c r="E6" i="3"/>
  <c r="AD6" i="3"/>
  <c r="Y6" i="3"/>
  <c r="E7" i="3"/>
  <c r="AC7" i="3"/>
  <c r="E8" i="3"/>
  <c r="AD8" i="3"/>
  <c r="AD4" i="8"/>
  <c r="AC4" i="8"/>
  <c r="AA4" i="8"/>
  <c r="AD7" i="8"/>
  <c r="AA5" i="8"/>
  <c r="AG5" i="8"/>
  <c r="AA6" i="8"/>
  <c r="AG6" i="8"/>
  <c r="AA8" i="8"/>
  <c r="AG8" i="8"/>
  <c r="AB7" i="8"/>
  <c r="AA3" i="8"/>
  <c r="AG3" i="8"/>
  <c r="AC3" i="7"/>
  <c r="AD3" i="7"/>
  <c r="AG8" i="7"/>
  <c r="AA8" i="7"/>
  <c r="AA7" i="7"/>
  <c r="AG7" i="7"/>
  <c r="AB6" i="7"/>
  <c r="AG5" i="7"/>
  <c r="AA5" i="7"/>
  <c r="AG4" i="7"/>
  <c r="AA4" i="7"/>
  <c r="AD6" i="7"/>
  <c r="AC7" i="7"/>
  <c r="AC8" i="7"/>
  <c r="AB3" i="7"/>
  <c r="AA4" i="6"/>
  <c r="AG4" i="6"/>
  <c r="AA8" i="6"/>
  <c r="AG8" i="6"/>
  <c r="AA7" i="6"/>
  <c r="AG7" i="6"/>
  <c r="AA6" i="6"/>
  <c r="AG6" i="6"/>
  <c r="AG3" i="6"/>
  <c r="AI3" i="6"/>
  <c r="AB6" i="3"/>
  <c r="AK4" i="3"/>
  <c r="AK6" i="3"/>
  <c r="AB8" i="3"/>
  <c r="AB7" i="3"/>
  <c r="AC5" i="3"/>
  <c r="AG5" i="3"/>
  <c r="AC4" i="3"/>
  <c r="AC3" i="3"/>
  <c r="AD7" i="3"/>
  <c r="AG4" i="3"/>
  <c r="AA4" i="3"/>
  <c r="AG3" i="3"/>
  <c r="AA3" i="3"/>
  <c r="AC8" i="3"/>
  <c r="AC6" i="3"/>
  <c r="AA6" i="3"/>
  <c r="AI6" i="8"/>
  <c r="AA7" i="8"/>
  <c r="AG7" i="8"/>
  <c r="AG4" i="8"/>
  <c r="AI4" i="8"/>
  <c r="AI8" i="8"/>
  <c r="AG6" i="7"/>
  <c r="AA6" i="7"/>
  <c r="AG3" i="7"/>
  <c r="AI3" i="7"/>
  <c r="AA3" i="7"/>
  <c r="AI8" i="7"/>
  <c r="AI7" i="6"/>
  <c r="AI6" i="6"/>
  <c r="AI4" i="6"/>
  <c r="AI8" i="6"/>
  <c r="AI5" i="6"/>
  <c r="AA5" i="3"/>
  <c r="AG8" i="3"/>
  <c r="AA8" i="3"/>
  <c r="AG6" i="3"/>
  <c r="AG7" i="3"/>
  <c r="AI3" i="3"/>
  <c r="AA7" i="3"/>
  <c r="AI7" i="8"/>
  <c r="AI3" i="8"/>
  <c r="AI5" i="8"/>
  <c r="AI7" i="7"/>
  <c r="AI5" i="7"/>
  <c r="AI4" i="7"/>
  <c r="AI6" i="7"/>
  <c r="AI6" i="3"/>
  <c r="AI5" i="3"/>
  <c r="AI4" i="3"/>
  <c r="AI8" i="3"/>
  <c r="AI7" i="3"/>
</calcChain>
</file>

<file path=xl/sharedStrings.xml><?xml version="1.0" encoding="utf-8"?>
<sst xmlns="http://schemas.openxmlformats.org/spreadsheetml/2006/main" count="873" uniqueCount="233">
  <si>
    <t>MOD 5</t>
  </si>
  <si>
    <t>excel táblák gombfutball klubok házibajnokságainak lebonyolításához</t>
  </si>
  <si>
    <t>!</t>
  </si>
  <si>
    <t>kitöltés előtt FILE / Mentés Másként menüponttal mentsd a fájlt</t>
  </si>
  <si>
    <t>mondjuk az esemény nevére utalva</t>
  </si>
  <si>
    <t>ha 2 csoport van, az alsó fülön jobbegér-gomb MÁSOLÁS VAGY ÁTHELYEZÉS</t>
  </si>
  <si>
    <t>és Legyen Másolat bejelölve és A (VÉGÉRE) kiválasztva és OK gomb</t>
  </si>
  <si>
    <t>Ezzel a módszerrel állítsd össze a szükséges táblák készletét és a nem szükségeseket töröld</t>
  </si>
  <si>
    <t>ha akarod, az alsó fülön jobbegér / ÁTNEVEZÉSsel utalhatsz a fül tartalmára (A csop B csop …)</t>
  </si>
  <si>
    <t>ha páratlan számú résztvevő van, az utolsó név helyére érdemes NINCS vagy hasonló szöveget beírni</t>
  </si>
  <si>
    <r>
      <rPr>
        <i/>
        <sz val="12"/>
        <color rgb="FF333399"/>
        <rFont val="Arimo"/>
      </rPr>
      <t>a gólarány helyén látszó "</t>
    </r>
    <r>
      <rPr>
        <b/>
        <i/>
        <sz val="20"/>
        <color rgb="FF333399"/>
        <rFont val="Arial CE"/>
      </rPr>
      <t>.</t>
    </r>
    <r>
      <rPr>
        <i/>
        <sz val="12"/>
        <color rgb="FF333399"/>
        <rFont val="Arial CE"/>
      </rPr>
      <t>" jelzi hogy a mérkőzés még nincs lejátszva</t>
    </r>
  </si>
  <si>
    <t>Igy a függvények nem futnak hibára. Ha teszteled a táblát a pontokat állítsd helyre</t>
  </si>
  <si>
    <t>VIGYÁZZ !! a képleteket tartalmazó cellák védetlenek</t>
  </si>
  <si>
    <r>
      <rPr>
        <i/>
        <sz val="12"/>
        <color rgb="FF333399"/>
        <rFont val="Arimo"/>
      </rPr>
      <t xml:space="preserve">csak a </t>
    </r>
    <r>
      <rPr>
        <b/>
        <i/>
        <sz val="12"/>
        <color rgb="FF333399"/>
        <rFont val="Arial CE"/>
      </rPr>
      <t>SÁRGA</t>
    </r>
    <r>
      <rPr>
        <i/>
        <sz val="12"/>
        <color rgb="FF333399"/>
        <rFont val="Arial CE"/>
      </rPr>
      <t xml:space="preserve"> mezőket kell kitölteni, a többi automatizmus</t>
    </r>
  </si>
  <si>
    <t>Azonos pontszám esetén azonos helyezést kapsz</t>
  </si>
  <si>
    <t>de mellette van a gólkülönbség ami ha azonos,</t>
  </si>
  <si>
    <t>mindenképp kézzel kell eldönteni a végleges helyzetet</t>
  </si>
  <si>
    <t>Ezért a rendezvény végén a helyezés már kézzel beírható</t>
  </si>
  <si>
    <t>és igy mentve nagy baj már nem lehet</t>
  </si>
  <si>
    <r>
      <rPr>
        <i/>
        <sz val="10"/>
        <rFont val="Arimo"/>
      </rPr>
      <t xml:space="preserve">üdv </t>
    </r>
    <r>
      <rPr>
        <b/>
        <i/>
        <sz val="10"/>
        <rFont val="Arial CE"/>
      </rPr>
      <t>Faragó Gábor</t>
    </r>
    <r>
      <rPr>
        <i/>
        <sz val="10"/>
        <rFont val="Arial CE"/>
      </rPr>
      <t xml:space="preserve"> (alias Carver)</t>
    </r>
    <r>
      <rPr>
        <b/>
        <i/>
        <sz val="10"/>
        <rFont val="Arial CE"/>
      </rPr>
      <t xml:space="preserve"> ReAktiv</t>
    </r>
  </si>
  <si>
    <t>carver@freemail.hu</t>
  </si>
  <si>
    <t>2007. szeptember</t>
  </si>
  <si>
    <t>(itt jelezd ha észrevételed van)</t>
  </si>
  <si>
    <t>http://www.asztalifutball.hu/index.php</t>
  </si>
  <si>
    <t>m</t>
  </si>
  <si>
    <t>g</t>
  </si>
  <si>
    <t>d</t>
  </si>
  <si>
    <t>v</t>
  </si>
  <si>
    <t>l</t>
  </si>
  <si>
    <t>k</t>
  </si>
  <si>
    <t>p</t>
  </si>
  <si>
    <t>h</t>
  </si>
  <si>
    <t>gk</t>
  </si>
  <si>
    <t>.</t>
  </si>
  <si>
    <t>:</t>
  </si>
  <si>
    <t>Group A</t>
  </si>
  <si>
    <t>István Mártonfi</t>
  </si>
  <si>
    <t>Marcelo Coutinho</t>
  </si>
  <si>
    <t>István Marschal</t>
  </si>
  <si>
    <t>Péter Matkó</t>
  </si>
  <si>
    <t>Paulo Costa</t>
  </si>
  <si>
    <t>Viktor Lukács</t>
  </si>
  <si>
    <t>Gábor Kondor</t>
  </si>
  <si>
    <t>Abel Cepa</t>
  </si>
  <si>
    <t>Marcelo "Aranha" Matos</t>
  </si>
  <si>
    <t>Rodrigo Barbosa</t>
  </si>
  <si>
    <t>Halley Tanaka</t>
  </si>
  <si>
    <t>Group B</t>
  </si>
  <si>
    <t>Imre Horváth</t>
  </si>
  <si>
    <t>János Koczor</t>
  </si>
  <si>
    <t>Lehel Valics</t>
  </si>
  <si>
    <t>István Incze</t>
  </si>
  <si>
    <t>Alan Shaolin</t>
  </si>
  <si>
    <t>Marco G. Perez</t>
  </si>
  <si>
    <t>Group C</t>
  </si>
  <si>
    <t>ITFC WC 2022</t>
  </si>
  <si>
    <t>Group D</t>
  </si>
  <si>
    <t>Marcelo Lages</t>
  </si>
  <si>
    <t>Gábor Farkas Jr.</t>
  </si>
  <si>
    <t>Weber Gomes</t>
  </si>
  <si>
    <t>Ronbson Marfa</t>
  </si>
  <si>
    <t>Levente Kiss</t>
  </si>
  <si>
    <t>Adriá Garriga</t>
  </si>
  <si>
    <t>Place</t>
  </si>
  <si>
    <t>Name</t>
  </si>
  <si>
    <t>Country</t>
  </si>
  <si>
    <t>Total</t>
  </si>
  <si>
    <t>Romania</t>
  </si>
  <si>
    <t>ro1</t>
  </si>
  <si>
    <t>Hungary</t>
  </si>
  <si>
    <t>hu1</t>
  </si>
  <si>
    <t>hu2</t>
  </si>
  <si>
    <t>Brazil</t>
  </si>
  <si>
    <t>br1</t>
  </si>
  <si>
    <t>hu3</t>
  </si>
  <si>
    <t>hu4</t>
  </si>
  <si>
    <t>hu5</t>
  </si>
  <si>
    <t>br2</t>
  </si>
  <si>
    <t>ro2</t>
  </si>
  <si>
    <t>br3</t>
  </si>
  <si>
    <t>ro3</t>
  </si>
  <si>
    <t>br4</t>
  </si>
  <si>
    <t>br5</t>
  </si>
  <si>
    <t>ro4</t>
  </si>
  <si>
    <t>br6</t>
  </si>
  <si>
    <t>hu6</t>
  </si>
  <si>
    <t>br7</t>
  </si>
  <si>
    <t>hu7</t>
  </si>
  <si>
    <t>br8</t>
  </si>
  <si>
    <t>Portugal</t>
  </si>
  <si>
    <t>por1</t>
  </si>
  <si>
    <t>Catalonia</t>
  </si>
  <si>
    <t>cat1</t>
  </si>
  <si>
    <t>Chile</t>
  </si>
  <si>
    <t>ch1</t>
  </si>
  <si>
    <t>Japan</t>
  </si>
  <si>
    <t>jp1</t>
  </si>
  <si>
    <t>A1</t>
  </si>
  <si>
    <t>D4</t>
  </si>
  <si>
    <t>D2</t>
  </si>
  <si>
    <t>A3</t>
  </si>
  <si>
    <t>A2</t>
  </si>
  <si>
    <t>D3</t>
  </si>
  <si>
    <t>D1</t>
  </si>
  <si>
    <t>A4</t>
  </si>
  <si>
    <t>C1</t>
  </si>
  <si>
    <t>B4</t>
  </si>
  <si>
    <t>B2</t>
  </si>
  <si>
    <t>C3</t>
  </si>
  <si>
    <t>C2</t>
  </si>
  <si>
    <t>B3</t>
  </si>
  <si>
    <t>B1</t>
  </si>
  <si>
    <t>C4</t>
  </si>
  <si>
    <t>A</t>
  </si>
  <si>
    <t>B</t>
  </si>
  <si>
    <t>C</t>
  </si>
  <si>
    <t>D</t>
  </si>
  <si>
    <t>Final</t>
  </si>
  <si>
    <t>ch2</t>
  </si>
  <si>
    <t>-</t>
  </si>
  <si>
    <t>Team1</t>
  </si>
  <si>
    <t>Team2</t>
  </si>
  <si>
    <t>Quarters</t>
  </si>
  <si>
    <t>A1-D4 w</t>
  </si>
  <si>
    <t>B2-C3 w</t>
  </si>
  <si>
    <t>C1-B4 w</t>
  </si>
  <si>
    <t>A2-D3 w</t>
  </si>
  <si>
    <t>A4-D1 w</t>
  </si>
  <si>
    <t>C2-B3 w</t>
  </si>
  <si>
    <t>B1-C4 w</t>
  </si>
  <si>
    <t>A3-D2 w</t>
  </si>
  <si>
    <t>I</t>
  </si>
  <si>
    <t>II</t>
  </si>
  <si>
    <t>III</t>
  </si>
  <si>
    <t>IV</t>
  </si>
  <si>
    <t>V</t>
  </si>
  <si>
    <t>VI</t>
  </si>
  <si>
    <t>VII</t>
  </si>
  <si>
    <t>VIII</t>
  </si>
  <si>
    <t>A1-D4-B2-C3 w</t>
  </si>
  <si>
    <t>B1-C4-A2-D3 w</t>
  </si>
  <si>
    <t>16 Knock out</t>
  </si>
  <si>
    <t>Semi Final</t>
  </si>
  <si>
    <t>#</t>
  </si>
  <si>
    <t>9 to 16</t>
  </si>
  <si>
    <t>V w</t>
  </si>
  <si>
    <t>VI w</t>
  </si>
  <si>
    <t>VII w</t>
  </si>
  <si>
    <t>VIII w</t>
  </si>
  <si>
    <t>9 to 12</t>
  </si>
  <si>
    <t>13 to 16</t>
  </si>
  <si>
    <t>V l</t>
  </si>
  <si>
    <t>VI l</t>
  </si>
  <si>
    <t>VIII l</t>
  </si>
  <si>
    <t>VII l</t>
  </si>
  <si>
    <t>AA</t>
  </si>
  <si>
    <t>BB</t>
  </si>
  <si>
    <t>CC</t>
  </si>
  <si>
    <t>DD</t>
  </si>
  <si>
    <t>EE</t>
  </si>
  <si>
    <t>FF</t>
  </si>
  <si>
    <t>GG</t>
  </si>
  <si>
    <t>HH</t>
  </si>
  <si>
    <t>5 to 8</t>
  </si>
  <si>
    <t>A1-D4-B2-C3 l</t>
  </si>
  <si>
    <t>B1-C4-A2-D3 l</t>
  </si>
  <si>
    <t>A3-D2-C1-B l</t>
  </si>
  <si>
    <t>C2-B3-A4-D l</t>
  </si>
  <si>
    <t>A3-D2-C1-B4 w</t>
  </si>
  <si>
    <t>C2-B3-A4-D1 w</t>
  </si>
  <si>
    <t>7th place</t>
  </si>
  <si>
    <t>5th place</t>
  </si>
  <si>
    <t>3rd place</t>
  </si>
  <si>
    <t>AA l</t>
  </si>
  <si>
    <t>BB l</t>
  </si>
  <si>
    <t>AA w</t>
  </si>
  <si>
    <t>BB w</t>
  </si>
  <si>
    <t>CC l</t>
  </si>
  <si>
    <t>DD w</t>
  </si>
  <si>
    <t>EE l</t>
  </si>
  <si>
    <t>FF l</t>
  </si>
  <si>
    <t>EE w</t>
  </si>
  <si>
    <t>FF w</t>
  </si>
  <si>
    <t>HH l</t>
  </si>
  <si>
    <t>GG l</t>
  </si>
  <si>
    <t>15th place</t>
  </si>
  <si>
    <t>13th place</t>
  </si>
  <si>
    <t>11th place</t>
  </si>
  <si>
    <t>9th place</t>
  </si>
  <si>
    <t>HH w</t>
  </si>
  <si>
    <t>GG w</t>
  </si>
  <si>
    <t>Round 1</t>
  </si>
  <si>
    <t>Player 1</t>
  </si>
  <si>
    <t>Player 2</t>
  </si>
  <si>
    <t>Round 2</t>
  </si>
  <si>
    <t>Round 3</t>
  </si>
  <si>
    <t>Round 4</t>
  </si>
  <si>
    <t>Round 5</t>
  </si>
  <si>
    <t>Round 6</t>
  </si>
  <si>
    <t>Round 7</t>
  </si>
  <si>
    <t>Round 8</t>
  </si>
  <si>
    <t>Table</t>
  </si>
  <si>
    <t>Score1</t>
  </si>
  <si>
    <t>Score2</t>
  </si>
  <si>
    <t>Fimal Score</t>
  </si>
  <si>
    <t>10.00</t>
  </si>
  <si>
    <t>Józsefvárosi SzE</t>
  </si>
  <si>
    <t>A.A Portuguesa</t>
  </si>
  <si>
    <t>Bangu AC</t>
  </si>
  <si>
    <t>Vasco da Gama</t>
  </si>
  <si>
    <t>Vasco</t>
  </si>
  <si>
    <t>Portuguesa</t>
  </si>
  <si>
    <t>Horácio Jr.</t>
  </si>
  <si>
    <t>M. Coutinho</t>
  </si>
  <si>
    <t>Abel Cêpa</t>
  </si>
  <si>
    <t>Bangu</t>
  </si>
  <si>
    <t>Józsefváris SzE</t>
  </si>
  <si>
    <t>Alênio Cheble</t>
  </si>
  <si>
    <t>Paulo C.</t>
  </si>
  <si>
    <t>Gábor Farkas jr.</t>
  </si>
  <si>
    <t>Antônio Carlos</t>
  </si>
  <si>
    <t>Ricardo Pereira</t>
  </si>
  <si>
    <t>Lost1</t>
  </si>
  <si>
    <t>Lost2</t>
  </si>
  <si>
    <t>JSzE</t>
  </si>
  <si>
    <t>Winner1</t>
  </si>
  <si>
    <t>Winner2</t>
  </si>
  <si>
    <t>Final List</t>
  </si>
  <si>
    <t>Each game 2 points</t>
  </si>
  <si>
    <t>Scores can be 8-0 to 0-8 per round</t>
  </si>
  <si>
    <t>match score between 16-0 to 0-16 per match</t>
  </si>
  <si>
    <t>11.00</t>
  </si>
  <si>
    <t>Guilherme Galindo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</si>
</sst>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2"/>
      <color rgb="FF000000"/>
      <name val="Arimo"/>
    </font>
    <font>
      <i/>
      <sz val="8"/>
      <name val="Arimo"/>
    </font>
    <font>
      <b/>
      <sz val="12"/>
      <color rgb="FF800000"/>
      <name val="Arimo"/>
    </font>
    <font>
      <b/>
      <sz val="12"/>
      <name val="Arimo"/>
    </font>
    <font>
      <i/>
      <sz val="12"/>
      <color rgb="FF333399"/>
      <name val="Arimo"/>
    </font>
    <font>
      <i/>
      <sz val="10"/>
      <name val="Arimo"/>
    </font>
    <font>
      <u/>
      <sz val="12"/>
      <color rgb="FF0000FF"/>
      <name val="Arimo"/>
    </font>
    <font>
      <b/>
      <sz val="8"/>
      <name val="Arimo"/>
    </font>
    <font>
      <b/>
      <i/>
      <sz val="10"/>
      <color rgb="FFFF0000"/>
      <name val="Arimo"/>
    </font>
    <font>
      <u/>
      <sz val="12"/>
      <color rgb="FF0000FF"/>
      <name val="Arimo"/>
    </font>
    <font>
      <b/>
      <sz val="12"/>
      <color rgb="FF993366"/>
      <name val="Arimo"/>
    </font>
    <font>
      <sz val="12"/>
      <name val="Arimo"/>
    </font>
    <font>
      <i/>
      <sz val="12"/>
      <name val="Arimo"/>
    </font>
    <font>
      <sz val="12"/>
      <name val="Arimo"/>
    </font>
    <font>
      <sz val="9"/>
      <name val="Arimo"/>
    </font>
    <font>
      <vertAlign val="superscript"/>
      <sz val="9"/>
      <name val="Arimo"/>
    </font>
    <font>
      <b/>
      <i/>
      <sz val="12"/>
      <name val="Arimo"/>
    </font>
    <font>
      <sz val="8"/>
      <color rgb="FF008080"/>
      <name val="Arimo"/>
    </font>
    <font>
      <sz val="10"/>
      <name val="Arimo"/>
    </font>
    <font>
      <b/>
      <i/>
      <sz val="10"/>
      <name val="Arimo"/>
    </font>
    <font>
      <vertAlign val="superscript"/>
      <sz val="9"/>
      <name val="Arimo"/>
    </font>
    <font>
      <sz val="10"/>
      <color rgb="FF008080"/>
      <name val="Arimo"/>
    </font>
    <font>
      <b/>
      <sz val="20"/>
      <color rgb="FF008080"/>
      <name val="Arimo"/>
    </font>
    <font>
      <b/>
      <sz val="10"/>
      <color rgb="FFFFFF00"/>
      <name val="Arimo"/>
    </font>
    <font>
      <sz val="16"/>
      <name val="Times New Roman"/>
    </font>
    <font>
      <b/>
      <sz val="16"/>
      <name val="Times New Roman"/>
    </font>
    <font>
      <b/>
      <i/>
      <sz val="16"/>
      <name val="Arimo"/>
    </font>
    <font>
      <b/>
      <sz val="10"/>
      <color rgb="FF333399"/>
      <name val="Arimo"/>
    </font>
    <font>
      <i/>
      <sz val="10"/>
      <color rgb="FFFFFF99"/>
      <name val="Arimo"/>
    </font>
    <font>
      <b/>
      <i/>
      <sz val="10"/>
      <color rgb="FFFFFF99"/>
      <name val="Arimo"/>
    </font>
    <font>
      <sz val="8"/>
      <name val="Arimo"/>
    </font>
    <font>
      <b/>
      <i/>
      <sz val="20"/>
      <color rgb="FF333399"/>
      <name val="Arial CE"/>
    </font>
    <font>
      <i/>
      <sz val="12"/>
      <color rgb="FF333399"/>
      <name val="Arial CE"/>
    </font>
    <font>
      <b/>
      <i/>
      <sz val="12"/>
      <color rgb="FF333399"/>
      <name val="Arial CE"/>
    </font>
    <font>
      <b/>
      <i/>
      <sz val="10"/>
      <name val="Arial CE"/>
    </font>
    <font>
      <i/>
      <sz val="10"/>
      <name val="Arial CE"/>
    </font>
    <font>
      <b/>
      <sz val="14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2"/>
      <color rgb="FF000000"/>
      <name val="Arimo"/>
      <charset val="238"/>
    </font>
    <font>
      <sz val="10"/>
      <color theme="1"/>
      <name val="Arial"/>
      <family val="2"/>
      <charset val="238"/>
    </font>
    <font>
      <sz val="12"/>
      <color rgb="FF000000"/>
      <name val="Arimo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3366"/>
        <bgColor rgb="FF993366"/>
      </patternFill>
    </fill>
    <fill>
      <patternFill patternType="solid">
        <fgColor rgb="FF800080"/>
        <bgColor rgb="FF800080"/>
      </patternFill>
    </fill>
    <fill>
      <patternFill patternType="solid">
        <fgColor rgb="FFCC99FF"/>
        <bgColor rgb="FFCC99FF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22"/>
      </patternFill>
    </fill>
    <fill>
      <patternFill patternType="solid">
        <fgColor indexed="5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2">
    <xf numFmtId="0" fontId="0" fillId="0" borderId="0"/>
    <xf numFmtId="0" fontId="37" fillId="0" borderId="4"/>
  </cellStyleXfs>
  <cellXfs count="1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2" borderId="1" xfId="0" applyFont="1" applyFill="1" applyBorder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8" xfId="0" applyFont="1" applyBorder="1"/>
    <xf numFmtId="0" fontId="14" fillId="0" borderId="10" xfId="0" applyFont="1" applyBorder="1" applyAlignment="1">
      <alignment horizontal="center" vertical="center"/>
    </xf>
    <xf numFmtId="0" fontId="13" fillId="0" borderId="0" xfId="0" applyFont="1"/>
    <xf numFmtId="0" fontId="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3" borderId="12" xfId="0" applyFont="1" applyFill="1" applyBorder="1"/>
    <xf numFmtId="0" fontId="13" fillId="3" borderId="13" xfId="0" applyFont="1" applyFill="1" applyBorder="1"/>
    <xf numFmtId="0" fontId="17" fillId="0" borderId="14" xfId="0" applyFont="1" applyBorder="1" applyAlignment="1">
      <alignment horizontal="right" vertical="top"/>
    </xf>
    <xf numFmtId="0" fontId="13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top"/>
    </xf>
    <xf numFmtId="0" fontId="13" fillId="0" borderId="16" xfId="0" applyFont="1" applyBorder="1"/>
    <xf numFmtId="0" fontId="16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17" fillId="0" borderId="21" xfId="0" applyFont="1" applyBorder="1" applyAlignment="1">
      <alignment horizontal="right" vertical="top"/>
    </xf>
    <xf numFmtId="0" fontId="13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top"/>
    </xf>
    <xf numFmtId="0" fontId="13" fillId="3" borderId="20" xfId="0" applyFont="1" applyFill="1" applyBorder="1"/>
    <xf numFmtId="0" fontId="13" fillId="3" borderId="23" xfId="0" applyFont="1" applyFill="1" applyBorder="1"/>
    <xf numFmtId="0" fontId="13" fillId="0" borderId="24" xfId="0" applyFont="1" applyBorder="1"/>
    <xf numFmtId="0" fontId="16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3" fillId="0" borderId="18" xfId="0" applyFont="1" applyBorder="1"/>
    <xf numFmtId="0" fontId="17" fillId="0" borderId="26" xfId="0" applyFont="1" applyBorder="1" applyAlignment="1">
      <alignment horizontal="right" vertical="top"/>
    </xf>
    <xf numFmtId="0" fontId="13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left" vertical="top"/>
    </xf>
    <xf numFmtId="0" fontId="13" fillId="3" borderId="28" xfId="0" applyFont="1" applyFill="1" applyBorder="1"/>
    <xf numFmtId="0" fontId="13" fillId="3" borderId="29" xfId="0" applyFont="1" applyFill="1" applyBorder="1"/>
    <xf numFmtId="0" fontId="16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1" fillId="0" borderId="0" xfId="0" applyFont="1" applyAlignment="1">
      <alignment horizontal="right" vertical="top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3" fillId="4" borderId="1" xfId="0" applyFont="1" applyFill="1" applyBorder="1" applyAlignment="1">
      <alignment horizontal="center" vertical="top"/>
    </xf>
    <xf numFmtId="0" fontId="24" fillId="0" borderId="0" xfId="0" applyFont="1"/>
    <xf numFmtId="0" fontId="12" fillId="0" borderId="0" xfId="0" applyFont="1" applyAlignment="1">
      <alignment horizontal="right" vertical="center"/>
    </xf>
    <xf numFmtId="0" fontId="25" fillId="2" borderId="1" xfId="0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4" borderId="1" xfId="0" applyFont="1" applyFill="1" applyBorder="1"/>
    <xf numFmtId="0" fontId="26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horizontal="center" vertical="top"/>
    </xf>
    <xf numFmtId="0" fontId="13" fillId="5" borderId="1" xfId="0" applyFont="1" applyFill="1" applyBorder="1"/>
    <xf numFmtId="0" fontId="12" fillId="5" borderId="1" xfId="0" applyFont="1" applyFill="1" applyBorder="1"/>
    <xf numFmtId="0" fontId="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30" fillId="3" borderId="20" xfId="0" applyFont="1" applyFill="1" applyBorder="1"/>
    <xf numFmtId="0" fontId="21" fillId="0" borderId="21" xfId="0" applyFont="1" applyBorder="1" applyAlignment="1">
      <alignment horizontal="right" vertical="top"/>
    </xf>
    <xf numFmtId="0" fontId="21" fillId="0" borderId="26" xfId="0" applyFont="1" applyBorder="1" applyAlignment="1">
      <alignment horizontal="right" vertical="top"/>
    </xf>
    <xf numFmtId="0" fontId="25" fillId="0" borderId="0" xfId="0" applyFont="1"/>
    <xf numFmtId="0" fontId="24" fillId="4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16" fontId="38" fillId="6" borderId="32" xfId="1" applyNumberFormat="1" applyFont="1" applyFill="1" applyBorder="1" applyAlignment="1">
      <alignment horizontal="left" vertical="center"/>
    </xf>
    <xf numFmtId="0" fontId="38" fillId="6" borderId="32" xfId="1" applyFont="1" applyFill="1" applyBorder="1" applyAlignment="1">
      <alignment horizontal="left"/>
    </xf>
    <xf numFmtId="0" fontId="38" fillId="6" borderId="33" xfId="1" applyFont="1" applyFill="1" applyBorder="1" applyAlignment="1">
      <alignment horizontal="left" vertical="center"/>
    </xf>
    <xf numFmtId="16" fontId="38" fillId="6" borderId="33" xfId="1" applyNumberFormat="1" applyFont="1" applyFill="1" applyBorder="1" applyAlignment="1">
      <alignment horizontal="left" vertical="center"/>
    </xf>
    <xf numFmtId="0" fontId="38" fillId="7" borderId="32" xfId="1" applyFont="1" applyFill="1" applyBorder="1" applyAlignment="1">
      <alignment horizontal="left" wrapText="1"/>
    </xf>
    <xf numFmtId="0" fontId="38" fillId="8" borderId="32" xfId="1" applyFont="1" applyFill="1" applyBorder="1" applyAlignment="1">
      <alignment horizontal="left" vertical="center"/>
    </xf>
    <xf numFmtId="0" fontId="38" fillId="0" borderId="32" xfId="1" applyFont="1" applyBorder="1" applyAlignment="1">
      <alignment horizontal="left"/>
    </xf>
    <xf numFmtId="0" fontId="38" fillId="6" borderId="32" xfId="1" applyFont="1" applyFill="1" applyBorder="1" applyAlignment="1">
      <alignment horizontal="left" vertical="center"/>
    </xf>
    <xf numFmtId="0" fontId="40" fillId="9" borderId="0" xfId="0" applyFont="1" applyFill="1" applyAlignment="1">
      <alignment wrapText="1"/>
    </xf>
    <xf numFmtId="0" fontId="40" fillId="10" borderId="0" xfId="0" applyFont="1" applyFill="1" applyAlignment="1">
      <alignment wrapText="1"/>
    </xf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40" fillId="12" borderId="0" xfId="0" applyFont="1" applyFill="1" applyAlignment="1">
      <alignment wrapText="1"/>
    </xf>
    <xf numFmtId="0" fontId="40" fillId="11" borderId="0" xfId="0" applyFont="1" applyFill="1" applyAlignment="1">
      <alignment wrapText="1"/>
    </xf>
    <xf numFmtId="0" fontId="0" fillId="0" borderId="34" xfId="0" applyBorder="1" applyAlignment="1">
      <alignment horizontal="center"/>
    </xf>
    <xf numFmtId="0" fontId="40" fillId="9" borderId="34" xfId="0" applyFont="1" applyFill="1" applyBorder="1" applyAlignment="1">
      <alignment horizontal="center" wrapText="1"/>
    </xf>
    <xf numFmtId="0" fontId="40" fillId="10" borderId="34" xfId="0" applyFont="1" applyFill="1" applyBorder="1" applyAlignment="1">
      <alignment horizontal="center" wrapText="1"/>
    </xf>
    <xf numFmtId="0" fontId="40" fillId="12" borderId="34" xfId="0" applyFont="1" applyFill="1" applyBorder="1" applyAlignment="1">
      <alignment horizontal="center" wrapText="1"/>
    </xf>
    <xf numFmtId="0" fontId="40" fillId="11" borderId="34" xfId="0" applyFont="1" applyFill="1" applyBorder="1" applyAlignment="1">
      <alignment horizontal="center" wrapText="1"/>
    </xf>
    <xf numFmtId="0" fontId="39" fillId="13" borderId="34" xfId="0" applyFont="1" applyFill="1" applyBorder="1" applyAlignment="1">
      <alignment horizontal="center"/>
    </xf>
    <xf numFmtId="0" fontId="41" fillId="0" borderId="34" xfId="0" applyFont="1" applyBorder="1" applyAlignment="1">
      <alignment horizontal="center"/>
    </xf>
    <xf numFmtId="0" fontId="41" fillId="11" borderId="34" xfId="0" applyFont="1" applyFill="1" applyBorder="1" applyAlignment="1">
      <alignment horizontal="center"/>
    </xf>
    <xf numFmtId="0" fontId="41" fillId="12" borderId="34" xfId="0" applyFont="1" applyFill="1" applyBorder="1" applyAlignment="1">
      <alignment horizontal="center"/>
    </xf>
    <xf numFmtId="0" fontId="41" fillId="9" borderId="34" xfId="0" applyFont="1" applyFill="1" applyBorder="1" applyAlignment="1">
      <alignment horizontal="center"/>
    </xf>
    <xf numFmtId="0" fontId="41" fillId="10" borderId="34" xfId="0" applyFont="1" applyFill="1" applyBorder="1" applyAlignment="1">
      <alignment horizontal="center"/>
    </xf>
    <xf numFmtId="20" fontId="0" fillId="0" borderId="0" xfId="0" applyNumberFormat="1"/>
    <xf numFmtId="0" fontId="42" fillId="0" borderId="38" xfId="0" applyFont="1" applyBorder="1" applyAlignment="1">
      <alignment wrapText="1"/>
    </xf>
    <xf numFmtId="0" fontId="42" fillId="0" borderId="39" xfId="0" applyFont="1" applyBorder="1" applyAlignment="1">
      <alignment wrapText="1"/>
    </xf>
    <xf numFmtId="0" fontId="42" fillId="0" borderId="41" xfId="0" applyFont="1" applyBorder="1" applyAlignment="1">
      <alignment wrapText="1"/>
    </xf>
    <xf numFmtId="0" fontId="42" fillId="0" borderId="42" xfId="0" applyFont="1" applyBorder="1" applyAlignment="1">
      <alignment wrapText="1"/>
    </xf>
    <xf numFmtId="0" fontId="43" fillId="9" borderId="42" xfId="0" applyFont="1" applyFill="1" applyBorder="1" applyAlignment="1">
      <alignment wrapText="1"/>
    </xf>
    <xf numFmtId="0" fontId="43" fillId="9" borderId="41" xfId="0" applyFont="1" applyFill="1" applyBorder="1" applyAlignment="1">
      <alignment vertical="center"/>
    </xf>
    <xf numFmtId="0" fontId="42" fillId="0" borderId="42" xfId="0" applyFont="1" applyBorder="1" applyAlignment="1">
      <alignment horizontal="center" wrapText="1"/>
    </xf>
    <xf numFmtId="0" fontId="42" fillId="0" borderId="42" xfId="0" applyFont="1" applyBorder="1" applyAlignment="1">
      <alignment horizontal="right" wrapText="1"/>
    </xf>
    <xf numFmtId="0" fontId="42" fillId="0" borderId="38" xfId="0" applyFont="1" applyBorder="1" applyAlignment="1">
      <alignment vertical="center"/>
    </xf>
    <xf numFmtId="0" fontId="42" fillId="0" borderId="43" xfId="0" applyFont="1" applyBorder="1" applyAlignment="1">
      <alignment wrapText="1"/>
    </xf>
    <xf numFmtId="0" fontId="42" fillId="0" borderId="44" xfId="0" applyFont="1" applyBorder="1" applyAlignment="1">
      <alignment wrapText="1"/>
    </xf>
    <xf numFmtId="0" fontId="42" fillId="0" borderId="45" xfId="0" applyFont="1" applyBorder="1" applyAlignment="1">
      <alignment wrapText="1"/>
    </xf>
    <xf numFmtId="0" fontId="42" fillId="0" borderId="46" xfId="0" applyFont="1" applyBorder="1" applyAlignment="1">
      <alignment wrapText="1"/>
    </xf>
    <xf numFmtId="0" fontId="42" fillId="0" borderId="34" xfId="0" applyFont="1" applyBorder="1" applyAlignment="1">
      <alignment wrapText="1"/>
    </xf>
    <xf numFmtId="0" fontId="42" fillId="0" borderId="34" xfId="0" applyFont="1" applyBorder="1" applyAlignment="1">
      <alignment horizontal="right" wrapText="1"/>
    </xf>
    <xf numFmtId="0" fontId="42" fillId="0" borderId="47" xfId="0" applyFont="1" applyBorder="1" applyAlignment="1">
      <alignment wrapText="1"/>
    </xf>
    <xf numFmtId="0" fontId="42" fillId="0" borderId="45" xfId="0" applyFont="1" applyBorder="1" applyAlignment="1">
      <alignment horizontal="center" wrapText="1"/>
    </xf>
    <xf numFmtId="0" fontId="42" fillId="0" borderId="46" xfId="0" applyFont="1" applyBorder="1" applyAlignment="1">
      <alignment horizontal="center" wrapText="1"/>
    </xf>
    <xf numFmtId="0" fontId="42" fillId="14" borderId="34" xfId="0" applyFont="1" applyFill="1" applyBorder="1" applyAlignment="1">
      <alignment horizontal="center" wrapText="1"/>
    </xf>
    <xf numFmtId="0" fontId="42" fillId="0" borderId="34" xfId="0" applyFont="1" applyBorder="1" applyAlignment="1">
      <alignment horizontal="center" wrapText="1"/>
    </xf>
    <xf numFmtId="0" fontId="42" fillId="0" borderId="48" xfId="0" applyFont="1" applyBorder="1" applyAlignment="1">
      <alignment wrapText="1"/>
    </xf>
    <xf numFmtId="0" fontId="42" fillId="14" borderId="49" xfId="0" applyFont="1" applyFill="1" applyBorder="1" applyAlignment="1">
      <alignment horizontal="center" wrapText="1"/>
    </xf>
    <xf numFmtId="0" fontId="42" fillId="0" borderId="49" xfId="0" applyFont="1" applyBorder="1" applyAlignment="1">
      <alignment wrapText="1"/>
    </xf>
    <xf numFmtId="20" fontId="42" fillId="0" borderId="46" xfId="0" applyNumberFormat="1" applyFont="1" applyBorder="1" applyAlignment="1">
      <alignment horizontal="center" wrapText="1"/>
    </xf>
    <xf numFmtId="0" fontId="42" fillId="0" borderId="50" xfId="0" applyFont="1" applyBorder="1" applyAlignment="1">
      <alignment wrapText="1"/>
    </xf>
    <xf numFmtId="0" fontId="42" fillId="14" borderId="45" xfId="0" applyFont="1" applyFill="1" applyBorder="1" applyAlignment="1">
      <alignment horizontal="center" wrapText="1"/>
    </xf>
    <xf numFmtId="0" fontId="42" fillId="0" borderId="49" xfId="0" applyFont="1" applyBorder="1" applyAlignment="1">
      <alignment horizontal="center" wrapText="1"/>
    </xf>
    <xf numFmtId="0" fontId="42" fillId="0" borderId="51" xfId="0" applyFont="1" applyBorder="1" applyAlignment="1">
      <alignment wrapText="1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42" fillId="14" borderId="38" xfId="0" applyFont="1" applyFill="1" applyBorder="1" applyAlignment="1">
      <alignment wrapText="1"/>
    </xf>
    <xf numFmtId="0" fontId="43" fillId="9" borderId="40" xfId="0" applyFont="1" applyFill="1" applyBorder="1" applyAlignment="1">
      <alignment wrapText="1"/>
    </xf>
    <xf numFmtId="14" fontId="10" fillId="2" borderId="2" xfId="0" applyNumberFormat="1" applyFont="1" applyFill="1" applyBorder="1" applyAlignment="1">
      <alignment horizontal="center" vertical="center"/>
    </xf>
    <xf numFmtId="0" fontId="11" fillId="0" borderId="3" xfId="0" applyFont="1" applyBorder="1"/>
    <xf numFmtId="0" fontId="11" fillId="0" borderId="4" xfId="0" applyFont="1" applyBorder="1"/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/>
    <xf numFmtId="0" fontId="12" fillId="0" borderId="7" xfId="0" applyFont="1" applyBorder="1" applyAlignment="1">
      <alignment horizontal="center" vertical="center" wrapText="1"/>
    </xf>
    <xf numFmtId="0" fontId="39" fillId="13" borderId="35" xfId="0" applyFont="1" applyFill="1" applyBorder="1" applyAlignment="1">
      <alignment horizontal="center"/>
    </xf>
    <xf numFmtId="0" fontId="39" fillId="13" borderId="36" xfId="0" applyFont="1" applyFill="1" applyBorder="1" applyAlignment="1">
      <alignment horizontal="center"/>
    </xf>
    <xf numFmtId="0" fontId="39" fillId="13" borderId="37" xfId="0" applyFont="1" applyFill="1" applyBorder="1" applyAlignment="1">
      <alignment horizontal="center"/>
    </xf>
    <xf numFmtId="16" fontId="39" fillId="13" borderId="35" xfId="0" applyNumberFormat="1" applyFont="1" applyFill="1" applyBorder="1" applyAlignment="1">
      <alignment horizontal="center"/>
    </xf>
    <xf numFmtId="0" fontId="39" fillId="13" borderId="34" xfId="0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12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none"/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none"/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none"/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sztalifutball.hu/index.php" TargetMode="External"/><Relationship Id="rId1" Type="http://schemas.openxmlformats.org/officeDocument/2006/relationships/hyperlink" Target="mailto:carver@freemail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workbookViewId="0"/>
  </sheetViews>
  <sheetFormatPr defaultColWidth="11.21875" defaultRowHeight="15" customHeight="1"/>
  <cols>
    <col min="1" max="26" width="6.77734375" customWidth="1"/>
  </cols>
  <sheetData>
    <row r="1" spans="1:3">
      <c r="A1" s="1" t="s">
        <v>0</v>
      </c>
    </row>
    <row r="2" spans="1:3" ht="15.75">
      <c r="B2" s="2" t="s">
        <v>1</v>
      </c>
    </row>
    <row r="4" spans="1:3" ht="15.75">
      <c r="B4" s="3" t="s">
        <v>2</v>
      </c>
      <c r="C4" s="4" t="s">
        <v>3</v>
      </c>
    </row>
    <row r="5" spans="1:3" ht="15.75">
      <c r="B5" s="5"/>
      <c r="C5" s="4" t="s">
        <v>4</v>
      </c>
    </row>
    <row r="6" spans="1:3" ht="15.75">
      <c r="B6" s="5"/>
      <c r="C6" s="4"/>
    </row>
    <row r="7" spans="1:3" ht="15.75">
      <c r="B7" s="3" t="s">
        <v>2</v>
      </c>
      <c r="C7" s="4" t="s">
        <v>5</v>
      </c>
    </row>
    <row r="8" spans="1:3" ht="15.75">
      <c r="B8" s="5"/>
      <c r="C8" s="4" t="s">
        <v>6</v>
      </c>
    </row>
    <row r="9" spans="1:3" ht="15.75">
      <c r="B9" s="5"/>
      <c r="C9" s="4"/>
    </row>
    <row r="10" spans="1:3" ht="15.75">
      <c r="B10" s="3" t="s">
        <v>2</v>
      </c>
      <c r="C10" s="4" t="s">
        <v>7</v>
      </c>
    </row>
    <row r="11" spans="1:3" ht="15.75">
      <c r="B11" s="5"/>
      <c r="C11" s="4"/>
    </row>
    <row r="12" spans="1:3" ht="15.75">
      <c r="B12" s="3" t="s">
        <v>2</v>
      </c>
      <c r="C12" s="4" t="s">
        <v>8</v>
      </c>
    </row>
    <row r="13" spans="1:3" ht="15.75">
      <c r="B13" s="5"/>
      <c r="C13" s="4"/>
    </row>
    <row r="14" spans="1:3" ht="15.75">
      <c r="B14" s="3" t="s">
        <v>2</v>
      </c>
      <c r="C14" s="4" t="s">
        <v>9</v>
      </c>
    </row>
    <row r="15" spans="1:3" ht="15.75">
      <c r="B15" s="5"/>
      <c r="C15" s="4"/>
    </row>
    <row r="16" spans="1:3" ht="25.5">
      <c r="B16" s="3" t="s">
        <v>2</v>
      </c>
      <c r="C16" s="4" t="s">
        <v>10</v>
      </c>
    </row>
    <row r="17" spans="2:11" ht="15.75">
      <c r="B17" s="5"/>
      <c r="C17" s="4" t="s">
        <v>11</v>
      </c>
    </row>
    <row r="18" spans="2:11" ht="15.75">
      <c r="B18" s="5"/>
      <c r="C18" s="4"/>
    </row>
    <row r="19" spans="2:11" ht="15.75">
      <c r="B19" s="3" t="s">
        <v>2</v>
      </c>
      <c r="C19" s="4" t="s">
        <v>12</v>
      </c>
    </row>
    <row r="20" spans="2:11" ht="15.75">
      <c r="B20" s="5"/>
      <c r="C20" s="4" t="s">
        <v>13</v>
      </c>
    </row>
    <row r="21" spans="2:11" ht="15.75" customHeight="1">
      <c r="B21" s="5"/>
      <c r="C21" s="4"/>
    </row>
    <row r="22" spans="2:11" ht="15.75" customHeight="1">
      <c r="B22" s="3" t="s">
        <v>2</v>
      </c>
      <c r="C22" s="4" t="s">
        <v>14</v>
      </c>
    </row>
    <row r="23" spans="2:11" ht="15.75" customHeight="1">
      <c r="C23" s="4" t="s">
        <v>15</v>
      </c>
    </row>
    <row r="24" spans="2:11" ht="15.75" customHeight="1">
      <c r="C24" s="4" t="s">
        <v>16</v>
      </c>
    </row>
    <row r="25" spans="2:11" ht="15.75" customHeight="1">
      <c r="C25" s="4" t="s">
        <v>17</v>
      </c>
    </row>
    <row r="26" spans="2:11" ht="15.75" customHeight="1">
      <c r="C26" s="4" t="s">
        <v>18</v>
      </c>
    </row>
    <row r="27" spans="2:11" ht="15.75" customHeight="1"/>
    <row r="28" spans="2:11" ht="15.75" customHeight="1">
      <c r="B28" s="6" t="s">
        <v>19</v>
      </c>
      <c r="G28" s="7" t="s">
        <v>20</v>
      </c>
      <c r="K28" s="8" t="s">
        <v>21</v>
      </c>
    </row>
    <row r="29" spans="2:11" ht="15.75" customHeight="1">
      <c r="G29" s="9" t="s">
        <v>22</v>
      </c>
    </row>
    <row r="30" spans="2:11" ht="15.75" customHeight="1"/>
    <row r="31" spans="2:11" ht="15.75" customHeight="1">
      <c r="B31" s="10" t="s">
        <v>23</v>
      </c>
    </row>
    <row r="32" spans="2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G28" r:id="rId1"/>
    <hyperlink ref="B31" r:id="rId2"/>
  </hyperlinks>
  <printOptions horizontalCentered="1"/>
  <pageMargins left="0" right="0" top="0.39370078740157483" bottom="0.39370078740157483" header="0" footer="0"/>
  <pageSetup paperSize="9" orientation="landscape"/>
  <headerFooter>
    <oddFooter>&amp;L&gt;&gt; CARVER &lt;o-o&gt; product &lt;&lt;&amp;R&amp;F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activeCell="C29" sqref="C29"/>
    </sheetView>
  </sheetViews>
  <sheetFormatPr defaultRowHeight="15"/>
  <cols>
    <col min="1" max="1" width="5.33203125" bestFit="1" customWidth="1"/>
    <col min="2" max="2" width="20.5546875" bestFit="1" customWidth="1"/>
    <col min="3" max="3" width="7.77734375" bestFit="1" customWidth="1"/>
    <col min="4" max="4" width="6.77734375" bestFit="1" customWidth="1"/>
    <col min="5" max="5" width="4.44140625" bestFit="1" customWidth="1"/>
  </cols>
  <sheetData>
    <row r="1" spans="1:5" ht="30">
      <c r="A1" s="88" t="s">
        <v>63</v>
      </c>
      <c r="B1" s="88" t="s">
        <v>64</v>
      </c>
      <c r="C1" s="88" t="s">
        <v>65</v>
      </c>
      <c r="D1" s="88" t="s">
        <v>66</v>
      </c>
    </row>
    <row r="2" spans="1:5">
      <c r="A2" s="89">
        <v>1</v>
      </c>
      <c r="B2" s="84" t="s">
        <v>36</v>
      </c>
      <c r="C2" s="90" t="s">
        <v>67</v>
      </c>
      <c r="D2" s="90">
        <v>2481.5</v>
      </c>
      <c r="E2" t="s">
        <v>68</v>
      </c>
    </row>
    <row r="3" spans="1:5">
      <c r="A3" s="89">
        <v>2</v>
      </c>
      <c r="B3" s="91" t="s">
        <v>41</v>
      </c>
      <c r="C3" s="90" t="s">
        <v>69</v>
      </c>
      <c r="D3" s="90">
        <v>2157</v>
      </c>
      <c r="E3" t="s">
        <v>70</v>
      </c>
    </row>
    <row r="4" spans="1:5">
      <c r="A4" s="89">
        <v>3</v>
      </c>
      <c r="B4" s="84" t="s">
        <v>48</v>
      </c>
      <c r="C4" s="90" t="s">
        <v>69</v>
      </c>
      <c r="D4" s="90">
        <v>1815.5</v>
      </c>
      <c r="E4" t="s">
        <v>71</v>
      </c>
    </row>
    <row r="5" spans="1:5">
      <c r="A5" s="89">
        <v>4</v>
      </c>
      <c r="B5" s="84" t="s">
        <v>57</v>
      </c>
      <c r="C5" s="90" t="s">
        <v>72</v>
      </c>
      <c r="D5" s="90">
        <v>1353</v>
      </c>
      <c r="E5" t="s">
        <v>73</v>
      </c>
    </row>
    <row r="6" spans="1:5">
      <c r="A6" s="89">
        <v>5</v>
      </c>
      <c r="B6" s="84" t="s">
        <v>58</v>
      </c>
      <c r="C6" s="90" t="s">
        <v>69</v>
      </c>
      <c r="D6" s="90">
        <v>1338</v>
      </c>
      <c r="E6" t="s">
        <v>74</v>
      </c>
    </row>
    <row r="7" spans="1:5">
      <c r="A7" s="89">
        <v>6</v>
      </c>
      <c r="B7" s="84" t="s">
        <v>49</v>
      </c>
      <c r="C7" s="90" t="s">
        <v>69</v>
      </c>
      <c r="D7" s="90">
        <v>1233</v>
      </c>
      <c r="E7" t="s">
        <v>75</v>
      </c>
    </row>
    <row r="8" spans="1:5">
      <c r="A8" s="89">
        <v>7</v>
      </c>
      <c r="B8" s="84" t="s">
        <v>42</v>
      </c>
      <c r="C8" s="90" t="s">
        <v>69</v>
      </c>
      <c r="D8" s="90">
        <v>1037</v>
      </c>
      <c r="E8" t="s">
        <v>76</v>
      </c>
    </row>
    <row r="9" spans="1:5">
      <c r="A9" s="89">
        <v>8</v>
      </c>
      <c r="B9" s="84" t="s">
        <v>37</v>
      </c>
      <c r="C9" s="90" t="s">
        <v>72</v>
      </c>
      <c r="D9" s="90">
        <v>1008</v>
      </c>
      <c r="E9" t="s">
        <v>77</v>
      </c>
    </row>
    <row r="10" spans="1:5">
      <c r="A10" s="89">
        <v>9</v>
      </c>
      <c r="B10" s="85" t="s">
        <v>38</v>
      </c>
      <c r="C10" s="90" t="s">
        <v>67</v>
      </c>
      <c r="D10" s="90">
        <v>931</v>
      </c>
      <c r="E10" t="s">
        <v>78</v>
      </c>
    </row>
    <row r="11" spans="1:5">
      <c r="A11" s="89">
        <v>10</v>
      </c>
      <c r="B11" s="84" t="s">
        <v>43</v>
      </c>
      <c r="C11" s="90" t="s">
        <v>72</v>
      </c>
      <c r="D11" s="90">
        <v>651</v>
      </c>
      <c r="E11" t="s">
        <v>79</v>
      </c>
    </row>
    <row r="12" spans="1:5">
      <c r="A12" s="89">
        <v>11</v>
      </c>
      <c r="B12" s="84" t="s">
        <v>50</v>
      </c>
      <c r="C12" s="90" t="s">
        <v>67</v>
      </c>
      <c r="D12" s="90">
        <v>608</v>
      </c>
      <c r="E12" t="s">
        <v>80</v>
      </c>
    </row>
    <row r="13" spans="1:5">
      <c r="A13" s="89">
        <v>12</v>
      </c>
      <c r="B13" s="85" t="s">
        <v>59</v>
      </c>
      <c r="C13" s="90" t="s">
        <v>72</v>
      </c>
      <c r="D13" s="90">
        <v>352</v>
      </c>
      <c r="E13" t="s">
        <v>81</v>
      </c>
    </row>
    <row r="14" spans="1:5">
      <c r="A14" s="89">
        <v>13</v>
      </c>
      <c r="B14" s="85" t="s">
        <v>60</v>
      </c>
      <c r="C14" s="90" t="s">
        <v>72</v>
      </c>
      <c r="D14" s="90">
        <v>317</v>
      </c>
      <c r="E14" t="s">
        <v>82</v>
      </c>
    </row>
    <row r="15" spans="1:5">
      <c r="A15" s="89">
        <v>14</v>
      </c>
      <c r="B15" s="85" t="s">
        <v>51</v>
      </c>
      <c r="C15" s="90" t="s">
        <v>67</v>
      </c>
      <c r="D15" s="90">
        <v>312</v>
      </c>
      <c r="E15" t="s">
        <v>83</v>
      </c>
    </row>
    <row r="16" spans="1:5">
      <c r="A16" s="89">
        <v>15</v>
      </c>
      <c r="B16" s="85" t="s">
        <v>44</v>
      </c>
      <c r="C16" s="90" t="s">
        <v>72</v>
      </c>
      <c r="D16" s="90">
        <v>270</v>
      </c>
      <c r="E16" t="s">
        <v>84</v>
      </c>
    </row>
    <row r="17" spans="1:5">
      <c r="A17" s="89">
        <v>16</v>
      </c>
      <c r="B17" s="85" t="s">
        <v>39</v>
      </c>
      <c r="C17" s="90" t="s">
        <v>69</v>
      </c>
      <c r="D17" s="90">
        <v>73</v>
      </c>
      <c r="E17" t="s">
        <v>85</v>
      </c>
    </row>
    <row r="18" spans="1:5">
      <c r="A18" s="89">
        <v>17</v>
      </c>
      <c r="B18" s="84" t="s">
        <v>40</v>
      </c>
      <c r="C18" s="90" t="s">
        <v>72</v>
      </c>
      <c r="D18" s="90">
        <v>7</v>
      </c>
      <c r="E18" t="s">
        <v>86</v>
      </c>
    </row>
    <row r="19" spans="1:5">
      <c r="A19" s="89">
        <v>18</v>
      </c>
      <c r="B19" s="85" t="s">
        <v>45</v>
      </c>
      <c r="C19" s="90" t="s">
        <v>89</v>
      </c>
      <c r="D19" s="90">
        <v>0</v>
      </c>
      <c r="E19" t="s">
        <v>87</v>
      </c>
    </row>
    <row r="20" spans="1:5">
      <c r="A20" s="89">
        <v>19</v>
      </c>
      <c r="B20" s="85" t="s">
        <v>52</v>
      </c>
      <c r="C20" s="90" t="s">
        <v>72</v>
      </c>
      <c r="D20" s="90">
        <v>0</v>
      </c>
      <c r="E20" t="s">
        <v>88</v>
      </c>
    </row>
    <row r="21" spans="1:5">
      <c r="A21" s="89">
        <v>20</v>
      </c>
      <c r="B21" s="85" t="s">
        <v>61</v>
      </c>
      <c r="C21" s="90" t="s">
        <v>69</v>
      </c>
      <c r="D21" s="90">
        <v>0</v>
      </c>
      <c r="E21" t="s">
        <v>90</v>
      </c>
    </row>
    <row r="22" spans="1:5">
      <c r="A22" s="89">
        <v>21</v>
      </c>
      <c r="B22" s="85" t="s">
        <v>62</v>
      </c>
      <c r="C22" s="90" t="s">
        <v>91</v>
      </c>
      <c r="D22" s="90">
        <v>0</v>
      </c>
      <c r="E22" t="s">
        <v>92</v>
      </c>
    </row>
    <row r="23" spans="1:5">
      <c r="A23" s="89">
        <v>22</v>
      </c>
      <c r="B23" s="85" t="s">
        <v>53</v>
      </c>
      <c r="C23" s="90" t="s">
        <v>93</v>
      </c>
      <c r="D23" s="90">
        <v>0</v>
      </c>
      <c r="E23" t="s">
        <v>94</v>
      </c>
    </row>
    <row r="24" spans="1:5">
      <c r="A24" s="89">
        <v>23</v>
      </c>
      <c r="B24" s="85" t="s">
        <v>46</v>
      </c>
      <c r="C24" s="90" t="s">
        <v>95</v>
      </c>
      <c r="D24" s="90">
        <v>0</v>
      </c>
      <c r="E24" t="s">
        <v>96</v>
      </c>
    </row>
    <row r="25" spans="1:5">
      <c r="A25" s="89">
        <v>24</v>
      </c>
      <c r="B25" s="85" t="s">
        <v>232</v>
      </c>
      <c r="C25" s="90" t="s">
        <v>93</v>
      </c>
      <c r="D25" s="90">
        <v>0</v>
      </c>
      <c r="E25" t="s">
        <v>118</v>
      </c>
    </row>
    <row r="80" spans="1:3">
      <c r="A80">
        <v>1</v>
      </c>
      <c r="B80" s="92" t="s">
        <v>97</v>
      </c>
      <c r="C80" s="93" t="s">
        <v>98</v>
      </c>
    </row>
    <row r="81" spans="1:3">
      <c r="A81">
        <v>2</v>
      </c>
      <c r="B81" s="93" t="s">
        <v>99</v>
      </c>
      <c r="C81" s="92" t="s">
        <v>100</v>
      </c>
    </row>
    <row r="82" spans="1:3">
      <c r="A82">
        <v>3</v>
      </c>
      <c r="B82" s="94" t="s">
        <v>101</v>
      </c>
      <c r="C82" s="93" t="s">
        <v>102</v>
      </c>
    </row>
    <row r="83" spans="1:3">
      <c r="A83">
        <v>4</v>
      </c>
      <c r="B83" s="95" t="s">
        <v>103</v>
      </c>
      <c r="C83" s="94" t="s">
        <v>104</v>
      </c>
    </row>
    <row r="84" spans="1:3">
      <c r="A84">
        <v>5</v>
      </c>
      <c r="B84" s="96" t="s">
        <v>105</v>
      </c>
      <c r="C84" s="97" t="s">
        <v>106</v>
      </c>
    </row>
    <row r="85" spans="1:3">
      <c r="A85">
        <v>6</v>
      </c>
      <c r="B85" s="98" t="s">
        <v>107</v>
      </c>
      <c r="C85" s="99" t="s">
        <v>108</v>
      </c>
    </row>
    <row r="86" spans="1:3">
      <c r="A86">
        <v>7</v>
      </c>
      <c r="B86" s="96" t="s">
        <v>109</v>
      </c>
      <c r="C86" s="98" t="s">
        <v>110</v>
      </c>
    </row>
    <row r="87" spans="1:3">
      <c r="A87">
        <v>8</v>
      </c>
      <c r="B87" s="97" t="s">
        <v>111</v>
      </c>
      <c r="C87" s="9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8" sqref="A8"/>
    </sheetView>
  </sheetViews>
  <sheetFormatPr defaultColWidth="11.21875" defaultRowHeight="15" customHeight="1"/>
  <cols>
    <col min="1" max="1" width="17.21875" customWidth="1"/>
    <col min="2" max="2" width="1.21875" bestFit="1" customWidth="1"/>
    <col min="3" max="4" width="1.33203125" bestFit="1" customWidth="1"/>
    <col min="5" max="5" width="5.44140625" customWidth="1"/>
    <col min="6" max="6" width="1.21875" bestFit="1" customWidth="1"/>
    <col min="7" max="8" width="1.33203125" bestFit="1" customWidth="1"/>
    <col min="9" max="9" width="5.6640625" customWidth="1"/>
    <col min="10" max="10" width="1.21875" bestFit="1" customWidth="1"/>
    <col min="11" max="11" width="1.33203125" bestFit="1" customWidth="1"/>
    <col min="12" max="12" width="6.33203125" customWidth="1"/>
    <col min="13" max="13" width="1" hidden="1" customWidth="1"/>
    <col min="14" max="14" width="1.5546875" bestFit="1" customWidth="1"/>
    <col min="15" max="15" width="1.88671875" customWidth="1"/>
    <col min="16" max="16" width="1.5546875" bestFit="1" customWidth="1"/>
    <col min="17" max="17" width="4.21875" customWidth="1"/>
    <col min="18" max="18" width="9.33203125" customWidth="1"/>
    <col min="19" max="20" width="1.33203125" hidden="1" customWidth="1"/>
    <col min="21" max="21" width="1" hidden="1" customWidth="1"/>
    <col min="22" max="22" width="1.21875" bestFit="1" customWidth="1"/>
    <col min="23" max="24" width="1.33203125" bestFit="1" customWidth="1"/>
    <col min="25" max="25" width="7" customWidth="1"/>
    <col min="26" max="26" width="0.88671875" customWidth="1"/>
    <col min="27" max="30" width="2.33203125" bestFit="1" customWidth="1"/>
    <col min="31" max="31" width="1.5546875" bestFit="1" customWidth="1"/>
    <col min="32" max="32" width="1.6640625" bestFit="1" customWidth="1"/>
    <col min="33" max="33" width="1.88671875" bestFit="1" customWidth="1"/>
    <col min="34" max="34" width="0.44140625" customWidth="1"/>
    <col min="35" max="35" width="2.21875" bestFit="1" customWidth="1"/>
    <col min="36" max="36" width="0.44140625" customWidth="1"/>
    <col min="37" max="37" width="1.44140625" bestFit="1" customWidth="1"/>
  </cols>
  <sheetData>
    <row r="1" spans="1:37" ht="15.75">
      <c r="A1" s="11" t="s">
        <v>55</v>
      </c>
      <c r="AA1" s="144">
        <v>44842</v>
      </c>
      <c r="AB1" s="145"/>
      <c r="AC1" s="145"/>
      <c r="AD1" s="145"/>
      <c r="AE1" s="145"/>
      <c r="AF1" s="145"/>
      <c r="AG1" s="146"/>
      <c r="AI1" s="12"/>
      <c r="AJ1" s="13"/>
    </row>
    <row r="2" spans="1:37" ht="33.75" customHeight="1">
      <c r="A2" s="83" t="s">
        <v>35</v>
      </c>
      <c r="B2" s="147" t="str">
        <f>(A3)</f>
        <v>István Mártonfi</v>
      </c>
      <c r="C2" s="148"/>
      <c r="D2" s="148"/>
      <c r="E2" s="148"/>
      <c r="F2" s="149" t="str">
        <f>(A4)</f>
        <v>Marcelo Coutinho</v>
      </c>
      <c r="G2" s="148"/>
      <c r="H2" s="148"/>
      <c r="I2" s="148"/>
      <c r="J2" s="149" t="str">
        <f>(A5)</f>
        <v>István Marschal</v>
      </c>
      <c r="K2" s="148"/>
      <c r="L2" s="148"/>
      <c r="M2" s="148"/>
      <c r="N2" s="149" t="str">
        <f>(A6)</f>
        <v>Péter Matkó</v>
      </c>
      <c r="O2" s="148"/>
      <c r="P2" s="148"/>
      <c r="Q2" s="148"/>
      <c r="R2" s="149" t="str">
        <f>(A7)</f>
        <v>Paulo Costa</v>
      </c>
      <c r="S2" s="148"/>
      <c r="T2" s="148"/>
      <c r="U2" s="148"/>
      <c r="V2" s="149" t="str">
        <f>(A8)</f>
        <v>Guilherme Galindo</v>
      </c>
      <c r="W2" s="148"/>
      <c r="X2" s="148"/>
      <c r="Y2" s="148"/>
      <c r="Z2" s="14"/>
      <c r="AA2" s="71" t="s">
        <v>24</v>
      </c>
      <c r="AB2" s="15" t="s">
        <v>25</v>
      </c>
      <c r="AC2" s="15" t="s">
        <v>26</v>
      </c>
      <c r="AD2" s="15" t="s">
        <v>27</v>
      </c>
      <c r="AE2" s="72" t="s">
        <v>28</v>
      </c>
      <c r="AF2" s="72" t="s">
        <v>29</v>
      </c>
      <c r="AG2" s="73" t="s">
        <v>30</v>
      </c>
      <c r="AH2" s="16"/>
      <c r="AI2" s="17" t="s">
        <v>31</v>
      </c>
      <c r="AJ2" s="74"/>
      <c r="AK2" s="18" t="s">
        <v>32</v>
      </c>
    </row>
    <row r="3" spans="1:37" ht="15.75">
      <c r="A3" s="84" t="s">
        <v>36</v>
      </c>
      <c r="B3" s="19"/>
      <c r="C3" s="20"/>
      <c r="D3" s="20"/>
      <c r="E3" s="20"/>
      <c r="F3" s="21">
        <v>5</v>
      </c>
      <c r="G3" s="22" t="str">
        <f>(N26)</f>
        <v>.</v>
      </c>
      <c r="H3" s="22" t="str">
        <f>(P26)</f>
        <v>.</v>
      </c>
      <c r="I3" s="23" t="str">
        <f>IF(G3=".","-",IF(G3&gt;H3,"g",IF(G3=H3,"d","v")))</f>
        <v>-</v>
      </c>
      <c r="J3" s="21">
        <v>4</v>
      </c>
      <c r="K3" s="22" t="str">
        <f>(N24)</f>
        <v>.</v>
      </c>
      <c r="L3" s="22" t="str">
        <f>(P24)</f>
        <v>.</v>
      </c>
      <c r="M3" s="23" t="str">
        <f t="shared" ref="M3:M4" si="0">IF(K3=".","-",IF(K3&gt;L3,"g",IF(K3=L3,"d","v")))</f>
        <v>-</v>
      </c>
      <c r="N3" s="21">
        <v>3</v>
      </c>
      <c r="O3" s="22" t="str">
        <f>(N19)</f>
        <v>.</v>
      </c>
      <c r="P3" s="22" t="str">
        <f>(P19)</f>
        <v>.</v>
      </c>
      <c r="Q3" s="23" t="str">
        <f t="shared" ref="Q3:Q5" si="1">IF(O3=".","-",IF(O3&gt;P3,"g",IF(O3=P3,"d","v")))</f>
        <v>-</v>
      </c>
      <c r="R3" s="21">
        <v>2</v>
      </c>
      <c r="S3" s="22" t="str">
        <f>(N16)</f>
        <v>.</v>
      </c>
      <c r="T3" s="22" t="str">
        <f>(P16)</f>
        <v>.</v>
      </c>
      <c r="U3" s="23" t="str">
        <f t="shared" ref="U3:U6" si="2">IF(S3=".","-",IF(S3&gt;T3,"g",IF(S3=T3,"d","v")))</f>
        <v>-</v>
      </c>
      <c r="V3" s="21">
        <v>1</v>
      </c>
      <c r="W3" s="22" t="str">
        <f>(N10)</f>
        <v>.</v>
      </c>
      <c r="X3" s="22" t="str">
        <f>(P10)</f>
        <v>.</v>
      </c>
      <c r="Y3" s="23" t="str">
        <f t="shared" ref="Y3:Y7" si="3">IF(W3=".","-",IF(W3&gt;X3,"g",IF(W3=X3,"d","v")))</f>
        <v>-</v>
      </c>
      <c r="Z3" s="24"/>
      <c r="AA3" s="25">
        <f t="shared" ref="AA3:AA8" si="4">SUM(AB3:AD3)</f>
        <v>0</v>
      </c>
      <c r="AB3" s="26">
        <f t="shared" ref="AB3:AB8" si="5">COUNTIF(B3:Y3,"g")</f>
        <v>0</v>
      </c>
      <c r="AC3" s="26">
        <f t="shared" ref="AC3:AC8" si="6">COUNTIF(B3:Y3,"d")</f>
        <v>0</v>
      </c>
      <c r="AD3" s="26">
        <f t="shared" ref="AD3:AD8" si="7">COUNTIF(B3:Y3,"v")</f>
        <v>0</v>
      </c>
      <c r="AE3" s="27">
        <f t="shared" ref="AE3:AF3" si="8">SUM(IF(G3&lt;&gt;".",G3)+IF(K3&lt;&gt;".",K3)+IF(O3&lt;&gt;".",O3)+IF(S3&lt;&gt;".",S3)+IF(W3&lt;&gt;".",W3))</f>
        <v>0</v>
      </c>
      <c r="AF3" s="27">
        <f t="shared" si="8"/>
        <v>0</v>
      </c>
      <c r="AG3" s="28">
        <f t="shared" ref="AG3:AG8" si="9">SUM(AB3*3+AC3*1)</f>
        <v>0</v>
      </c>
      <c r="AH3" s="16"/>
      <c r="AI3" s="29">
        <f t="shared" ref="AI3:AI8" si="10">RANK(AG3,$AG$3:$AG$8,0)</f>
        <v>1</v>
      </c>
      <c r="AJ3" s="75"/>
      <c r="AK3" s="30">
        <f t="shared" ref="AK3:AK8" si="11">SUM(AE3-AF3)</f>
        <v>0</v>
      </c>
    </row>
    <row r="4" spans="1:37" ht="15.75">
      <c r="A4" s="84" t="s">
        <v>37</v>
      </c>
      <c r="B4" s="31">
        <v>5</v>
      </c>
      <c r="C4" s="32" t="str">
        <f>(P26)</f>
        <v>.</v>
      </c>
      <c r="D4" s="32" t="str">
        <f>(N26)</f>
        <v>.</v>
      </c>
      <c r="E4" s="33" t="str">
        <f t="shared" ref="E4:E8" si="12">IF(C4=".","-",IF(C4&gt;D4,"g",IF(C4=D4,"d","v")))</f>
        <v>-</v>
      </c>
      <c r="F4" s="34"/>
      <c r="G4" s="35"/>
      <c r="H4" s="35"/>
      <c r="I4" s="35"/>
      <c r="J4" s="31">
        <v>3</v>
      </c>
      <c r="K4" s="32" t="str">
        <f>(N18)</f>
        <v>.</v>
      </c>
      <c r="L4" s="32" t="str">
        <f>(P18)</f>
        <v>.</v>
      </c>
      <c r="M4" s="33" t="str">
        <f t="shared" si="0"/>
        <v>-</v>
      </c>
      <c r="N4" s="31">
        <v>2</v>
      </c>
      <c r="O4" s="32" t="str">
        <f>(N15)</f>
        <v>.</v>
      </c>
      <c r="P4" s="32" t="str">
        <f>(P15)</f>
        <v>.</v>
      </c>
      <c r="Q4" s="33" t="str">
        <f t="shared" si="1"/>
        <v>-</v>
      </c>
      <c r="R4" s="31">
        <v>1</v>
      </c>
      <c r="S4" s="32" t="str">
        <f>(N12)</f>
        <v>.</v>
      </c>
      <c r="T4" s="32" t="str">
        <f>(P12)</f>
        <v>.</v>
      </c>
      <c r="U4" s="33" t="str">
        <f t="shared" si="2"/>
        <v>-</v>
      </c>
      <c r="V4" s="31">
        <v>4</v>
      </c>
      <c r="W4" s="32" t="str">
        <f>(N23)</f>
        <v>.</v>
      </c>
      <c r="X4" s="32" t="str">
        <f>(P23)</f>
        <v>.</v>
      </c>
      <c r="Y4" s="33" t="str">
        <f t="shared" si="3"/>
        <v>-</v>
      </c>
      <c r="Z4" s="36"/>
      <c r="AA4" s="37">
        <f t="shared" si="4"/>
        <v>0</v>
      </c>
      <c r="AB4" s="38">
        <f t="shared" si="5"/>
        <v>0</v>
      </c>
      <c r="AC4" s="38">
        <f t="shared" si="6"/>
        <v>0</v>
      </c>
      <c r="AD4" s="38">
        <f t="shared" si="7"/>
        <v>0</v>
      </c>
      <c r="AE4" s="76">
        <f t="shared" ref="AE4:AF4" si="13">SUM(IF(C4&lt;&gt;".",C4)+IF(K4&lt;&gt;".",K4)+IF(O4&lt;&gt;".",O4)+IF(S4&lt;&gt;".",S4)+IF(W4&lt;&gt;".",W4))</f>
        <v>0</v>
      </c>
      <c r="AF4" s="76">
        <f t="shared" si="13"/>
        <v>0</v>
      </c>
      <c r="AG4" s="39">
        <f t="shared" si="9"/>
        <v>0</v>
      </c>
      <c r="AH4" s="16"/>
      <c r="AI4" s="29">
        <f t="shared" si="10"/>
        <v>1</v>
      </c>
      <c r="AJ4" s="75"/>
      <c r="AK4" s="30">
        <f t="shared" si="11"/>
        <v>0</v>
      </c>
    </row>
    <row r="5" spans="1:37" ht="15.75">
      <c r="A5" s="85" t="s">
        <v>38</v>
      </c>
      <c r="B5" s="31">
        <v>4</v>
      </c>
      <c r="C5" s="32" t="str">
        <f>(P24)</f>
        <v>.</v>
      </c>
      <c r="D5" s="32" t="str">
        <f>(N24)</f>
        <v>.</v>
      </c>
      <c r="E5" s="33" t="str">
        <f t="shared" si="12"/>
        <v>-</v>
      </c>
      <c r="F5" s="31">
        <v>3</v>
      </c>
      <c r="G5" s="32" t="str">
        <f>(P18)</f>
        <v>.</v>
      </c>
      <c r="H5" s="32" t="str">
        <f>(N18)</f>
        <v>.</v>
      </c>
      <c r="I5" s="33" t="str">
        <f t="shared" ref="I5:I8" si="14">IF(G5=".","-",IF(G5&gt;H5,"g",IF(G5=H5,"d","v")))</f>
        <v>-</v>
      </c>
      <c r="J5" s="77"/>
      <c r="K5" s="35"/>
      <c r="L5" s="35"/>
      <c r="M5" s="35"/>
      <c r="N5" s="31">
        <v>1</v>
      </c>
      <c r="O5" s="32" t="str">
        <f>(N11)</f>
        <v>.</v>
      </c>
      <c r="P5" s="32" t="str">
        <f>(P11)</f>
        <v>.</v>
      </c>
      <c r="Q5" s="33" t="str">
        <f t="shared" si="1"/>
        <v>-</v>
      </c>
      <c r="R5" s="31">
        <v>5</v>
      </c>
      <c r="S5" s="32" t="str">
        <f>(N27)</f>
        <v>.</v>
      </c>
      <c r="T5" s="32" t="str">
        <f>(P27)</f>
        <v>.</v>
      </c>
      <c r="U5" s="33" t="str">
        <f t="shared" si="2"/>
        <v>-</v>
      </c>
      <c r="V5" s="31">
        <v>2</v>
      </c>
      <c r="W5" s="32" t="str">
        <f>(N14)</f>
        <v>.</v>
      </c>
      <c r="X5" s="32" t="str">
        <f>(P14)</f>
        <v>.</v>
      </c>
      <c r="Y5" s="33" t="str">
        <f t="shared" si="3"/>
        <v>-</v>
      </c>
      <c r="Z5" s="36"/>
      <c r="AA5" s="37">
        <f t="shared" si="4"/>
        <v>0</v>
      </c>
      <c r="AB5" s="38">
        <f t="shared" si="5"/>
        <v>0</v>
      </c>
      <c r="AC5" s="38">
        <f t="shared" si="6"/>
        <v>0</v>
      </c>
      <c r="AD5" s="38">
        <f t="shared" si="7"/>
        <v>0</v>
      </c>
      <c r="AE5" s="76">
        <f>SUM(IF(C5&lt;&gt;".",C5)+IF(G5&lt;&gt;".",G5)+IF(O5&lt;&gt;".",O5)+IF(S5&lt;&gt;".",S5)+IF(W5&lt;&gt;".",W5))</f>
        <v>0</v>
      </c>
      <c r="AF5" s="76">
        <f>SUM(IF(H5&lt;&gt;".",H5)+IF(D5&lt;&gt;".",D5)+IF(P5&lt;&gt;".",P5)+IF(T5&lt;&gt;".",T5)+IF(X5&lt;&gt;".",X5))</f>
        <v>0</v>
      </c>
      <c r="AG5" s="39">
        <f t="shared" si="9"/>
        <v>0</v>
      </c>
      <c r="AH5" s="16"/>
      <c r="AI5" s="29">
        <f t="shared" si="10"/>
        <v>1</v>
      </c>
      <c r="AJ5" s="75"/>
      <c r="AK5" s="30">
        <f t="shared" si="11"/>
        <v>0</v>
      </c>
    </row>
    <row r="6" spans="1:37" ht="15.75">
      <c r="A6" s="85" t="s">
        <v>39</v>
      </c>
      <c r="B6" s="31">
        <v>3</v>
      </c>
      <c r="C6" s="32" t="str">
        <f>(P19)</f>
        <v>.</v>
      </c>
      <c r="D6" s="32" t="str">
        <f>(N19)</f>
        <v>.</v>
      </c>
      <c r="E6" s="33" t="str">
        <f t="shared" si="12"/>
        <v>-</v>
      </c>
      <c r="F6" s="31">
        <v>2</v>
      </c>
      <c r="G6" s="32" t="str">
        <f>(P15)</f>
        <v>.</v>
      </c>
      <c r="H6" s="32" t="str">
        <f>(N15)</f>
        <v>.</v>
      </c>
      <c r="I6" s="33" t="str">
        <f t="shared" si="14"/>
        <v>-</v>
      </c>
      <c r="J6" s="31">
        <v>1</v>
      </c>
      <c r="K6" s="32" t="str">
        <f>(P11)</f>
        <v>.</v>
      </c>
      <c r="L6" s="32" t="str">
        <f>(N11)</f>
        <v>.</v>
      </c>
      <c r="M6" s="33" t="str">
        <f t="shared" ref="M6:M8" si="15">IF(K6=".","-",IF(K6&gt;L6,"g",IF(K6=L6,"d","v")))</f>
        <v>-</v>
      </c>
      <c r="N6" s="34"/>
      <c r="O6" s="35"/>
      <c r="P6" s="35"/>
      <c r="Q6" s="35"/>
      <c r="R6" s="31">
        <v>4</v>
      </c>
      <c r="S6" s="32" t="str">
        <f>(N22)</f>
        <v>.</v>
      </c>
      <c r="T6" s="32" t="str">
        <f>(P22)</f>
        <v>.</v>
      </c>
      <c r="U6" s="33" t="str">
        <f t="shared" si="2"/>
        <v>-</v>
      </c>
      <c r="V6" s="31">
        <v>5</v>
      </c>
      <c r="W6" s="32" t="str">
        <f>(N28)</f>
        <v>.</v>
      </c>
      <c r="X6" s="32" t="str">
        <f>(P28)</f>
        <v>.</v>
      </c>
      <c r="Y6" s="33" t="str">
        <f t="shared" si="3"/>
        <v>-</v>
      </c>
      <c r="Z6" s="36"/>
      <c r="AA6" s="37">
        <f t="shared" si="4"/>
        <v>0</v>
      </c>
      <c r="AB6" s="38">
        <f t="shared" si="5"/>
        <v>0</v>
      </c>
      <c r="AC6" s="38">
        <f t="shared" si="6"/>
        <v>0</v>
      </c>
      <c r="AD6" s="38">
        <f t="shared" si="7"/>
        <v>0</v>
      </c>
      <c r="AE6" s="76">
        <f t="shared" ref="AE6:AF6" si="16">SUM(IF(G6&lt;&gt;".",G6)+IF(K6&lt;&gt;".",K6)+IF(C6&lt;&gt;".",C6)+IF(S6&lt;&gt;".",S6)+IF(W6&lt;&gt;".",W6))</f>
        <v>0</v>
      </c>
      <c r="AF6" s="76">
        <f t="shared" si="16"/>
        <v>0</v>
      </c>
      <c r="AG6" s="39">
        <f t="shared" si="9"/>
        <v>0</v>
      </c>
      <c r="AH6" s="16"/>
      <c r="AI6" s="29">
        <f t="shared" si="10"/>
        <v>1</v>
      </c>
      <c r="AJ6" s="75"/>
      <c r="AK6" s="30">
        <f t="shared" si="11"/>
        <v>0</v>
      </c>
    </row>
    <row r="7" spans="1:37" ht="15.75">
      <c r="A7" s="84" t="s">
        <v>40</v>
      </c>
      <c r="B7" s="31">
        <v>2</v>
      </c>
      <c r="C7" s="32" t="str">
        <f>(P16)</f>
        <v>.</v>
      </c>
      <c r="D7" s="32" t="str">
        <f>(N16)</f>
        <v>.</v>
      </c>
      <c r="E7" s="33" t="str">
        <f t="shared" si="12"/>
        <v>-</v>
      </c>
      <c r="F7" s="31">
        <v>1</v>
      </c>
      <c r="G7" s="32" t="str">
        <f>(P12)</f>
        <v>.</v>
      </c>
      <c r="H7" s="32" t="str">
        <f>(N12)</f>
        <v>.</v>
      </c>
      <c r="I7" s="33" t="str">
        <f t="shared" si="14"/>
        <v>-</v>
      </c>
      <c r="J7" s="31">
        <v>5</v>
      </c>
      <c r="K7" s="32" t="str">
        <f>(P27)</f>
        <v>.</v>
      </c>
      <c r="L7" s="32" t="str">
        <f>(N27)</f>
        <v>.</v>
      </c>
      <c r="M7" s="33" t="str">
        <f t="shared" si="15"/>
        <v>-</v>
      </c>
      <c r="N7" s="78">
        <v>4</v>
      </c>
      <c r="O7" s="32" t="str">
        <f>(P22)</f>
        <v>.</v>
      </c>
      <c r="P7" s="32" t="str">
        <f>(N22)</f>
        <v>.</v>
      </c>
      <c r="Q7" s="33" t="str">
        <f t="shared" ref="Q7:Q8" si="17">IF(O7=".","-",IF(O7&gt;P7,"g",IF(O7=P7,"d","v")))</f>
        <v>-</v>
      </c>
      <c r="R7" s="34"/>
      <c r="S7" s="35"/>
      <c r="T7" s="35"/>
      <c r="U7" s="35"/>
      <c r="V7" s="31">
        <v>3</v>
      </c>
      <c r="W7" s="32" t="str">
        <f>(N20)</f>
        <v>.</v>
      </c>
      <c r="X7" s="32" t="str">
        <f>(P20)</f>
        <v>.</v>
      </c>
      <c r="Y7" s="33" t="str">
        <f t="shared" si="3"/>
        <v>-</v>
      </c>
      <c r="Z7" s="36"/>
      <c r="AA7" s="37">
        <f t="shared" si="4"/>
        <v>0</v>
      </c>
      <c r="AB7" s="38">
        <f t="shared" si="5"/>
        <v>0</v>
      </c>
      <c r="AC7" s="38">
        <f t="shared" si="6"/>
        <v>0</v>
      </c>
      <c r="AD7" s="38">
        <f t="shared" si="7"/>
        <v>0</v>
      </c>
      <c r="AE7" s="76">
        <f t="shared" ref="AE7:AF7" si="18">SUM(IF(G7&lt;&gt;".",G7)+IF(K7&lt;&gt;".",K7)+IF(O7&lt;&gt;".",O7)+IF(C7&lt;&gt;".",C7)+IF(W7&lt;&gt;".",W7))</f>
        <v>0</v>
      </c>
      <c r="AF7" s="76">
        <f t="shared" si="18"/>
        <v>0</v>
      </c>
      <c r="AG7" s="39">
        <f t="shared" si="9"/>
        <v>0</v>
      </c>
      <c r="AH7" s="40"/>
      <c r="AI7" s="29">
        <f t="shared" si="10"/>
        <v>1</v>
      </c>
      <c r="AJ7" s="75"/>
      <c r="AK7" s="30">
        <f t="shared" si="11"/>
        <v>0</v>
      </c>
    </row>
    <row r="8" spans="1:37" ht="15.75">
      <c r="A8" s="84" t="s">
        <v>232</v>
      </c>
      <c r="B8" s="41">
        <v>1</v>
      </c>
      <c r="C8" s="42" t="str">
        <f>(P10)</f>
        <v>.</v>
      </c>
      <c r="D8" s="42" t="str">
        <f>(N10)</f>
        <v>.</v>
      </c>
      <c r="E8" s="43" t="str">
        <f t="shared" si="12"/>
        <v>-</v>
      </c>
      <c r="F8" s="41">
        <v>4</v>
      </c>
      <c r="G8" s="42" t="str">
        <f>(P23)</f>
        <v>.</v>
      </c>
      <c r="H8" s="42" t="str">
        <f>(N23)</f>
        <v>.</v>
      </c>
      <c r="I8" s="43" t="str">
        <f t="shared" si="14"/>
        <v>-</v>
      </c>
      <c r="J8" s="41">
        <v>2</v>
      </c>
      <c r="K8" s="42" t="str">
        <f>(P14)</f>
        <v>.</v>
      </c>
      <c r="L8" s="42" t="str">
        <f>(N14)</f>
        <v>.</v>
      </c>
      <c r="M8" s="43" t="str">
        <f t="shared" si="15"/>
        <v>-</v>
      </c>
      <c r="N8" s="79">
        <v>5</v>
      </c>
      <c r="O8" s="42" t="str">
        <f>(X6)</f>
        <v>.</v>
      </c>
      <c r="P8" s="42" t="str">
        <f>(W6)</f>
        <v>.</v>
      </c>
      <c r="Q8" s="43" t="str">
        <f t="shared" si="17"/>
        <v>-</v>
      </c>
      <c r="R8" s="41">
        <v>3</v>
      </c>
      <c r="S8" s="42" t="str">
        <f>(P20)</f>
        <v>.</v>
      </c>
      <c r="T8" s="42" t="str">
        <f>(N20)</f>
        <v>.</v>
      </c>
      <c r="U8" s="43" t="str">
        <f>IF(S8=".","-",IF(S8&gt;T8,"g",IF(S8=T8,"d","v")))</f>
        <v>-</v>
      </c>
      <c r="V8" s="44"/>
      <c r="W8" s="45"/>
      <c r="X8" s="45"/>
      <c r="Y8" s="45"/>
      <c r="Z8" s="14"/>
      <c r="AA8" s="46">
        <f t="shared" si="4"/>
        <v>0</v>
      </c>
      <c r="AB8" s="47">
        <f t="shared" si="5"/>
        <v>0</v>
      </c>
      <c r="AC8" s="47">
        <f t="shared" si="6"/>
        <v>0</v>
      </c>
      <c r="AD8" s="47">
        <f t="shared" si="7"/>
        <v>0</v>
      </c>
      <c r="AE8" s="48">
        <f t="shared" ref="AE8:AF8" si="19">SUM(IF(G8&lt;&gt;".",G8)+IF(K8&lt;&gt;".",K8)+IF(O8&lt;&gt;".",O8)+IF(S8&lt;&gt;".",S8)+IF(C8&lt;&gt;".",C8))</f>
        <v>0</v>
      </c>
      <c r="AF8" s="48">
        <f t="shared" si="19"/>
        <v>0</v>
      </c>
      <c r="AG8" s="49">
        <f t="shared" si="9"/>
        <v>0</v>
      </c>
      <c r="AH8" s="16"/>
      <c r="AI8" s="50">
        <f t="shared" si="10"/>
        <v>1</v>
      </c>
      <c r="AJ8" s="75"/>
      <c r="AK8" s="30">
        <f t="shared" si="11"/>
        <v>0</v>
      </c>
    </row>
    <row r="9" spans="1:37" ht="12" customHeight="1">
      <c r="A9" s="16"/>
      <c r="B9" s="51"/>
      <c r="C9" s="52"/>
      <c r="D9" s="52"/>
      <c r="E9" s="53"/>
      <c r="F9" s="51"/>
      <c r="G9" s="52"/>
      <c r="H9" s="52"/>
      <c r="I9" s="53"/>
      <c r="J9" s="51"/>
      <c r="K9" s="52"/>
      <c r="L9" s="52"/>
      <c r="M9" s="53"/>
      <c r="N9" s="51"/>
      <c r="O9" s="52"/>
      <c r="P9" s="52"/>
      <c r="Q9" s="53"/>
      <c r="R9" s="51"/>
      <c r="S9" s="52"/>
      <c r="T9" s="52"/>
      <c r="U9" s="53"/>
      <c r="V9" s="16"/>
      <c r="W9" s="16"/>
      <c r="X9" s="16"/>
      <c r="Y9" s="16"/>
      <c r="Z9" s="16"/>
      <c r="AA9" s="54"/>
      <c r="AB9" s="12"/>
      <c r="AC9" s="12"/>
      <c r="AD9" s="12"/>
      <c r="AE9" s="55"/>
      <c r="AF9" s="55"/>
      <c r="AG9" s="56"/>
      <c r="AH9" s="16"/>
      <c r="AI9" s="16"/>
      <c r="AJ9" s="16"/>
      <c r="AK9" s="16"/>
    </row>
    <row r="10" spans="1:37" ht="26.25">
      <c r="A10" s="57">
        <v>1</v>
      </c>
      <c r="B10" s="58"/>
      <c r="D10" s="13"/>
      <c r="E10" s="16"/>
      <c r="F10" s="16"/>
      <c r="G10" s="16"/>
      <c r="H10" s="16"/>
      <c r="I10" s="16"/>
      <c r="J10" s="16"/>
      <c r="L10" s="60" t="str">
        <f>($A$3)</f>
        <v>István Mártonfi</v>
      </c>
      <c r="N10" s="61" t="s">
        <v>33</v>
      </c>
      <c r="O10" s="62" t="s">
        <v>34</v>
      </c>
      <c r="P10" s="61" t="s">
        <v>33</v>
      </c>
      <c r="Q10" s="59"/>
      <c r="R10" s="63" t="str">
        <f>($A$8)</f>
        <v>Guilherme Galindo</v>
      </c>
      <c r="S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ht="20.25">
      <c r="A11" s="16"/>
      <c r="B11" s="65"/>
      <c r="E11" s="16"/>
      <c r="F11" s="16"/>
      <c r="G11" s="16"/>
      <c r="H11" s="16"/>
      <c r="I11" s="16"/>
      <c r="J11" s="16"/>
      <c r="L11" s="60" t="str">
        <f>($A$5)</f>
        <v>István Marschal</v>
      </c>
      <c r="N11" s="61" t="s">
        <v>33</v>
      </c>
      <c r="O11" s="62" t="s">
        <v>34</v>
      </c>
      <c r="P11" s="61" t="s">
        <v>33</v>
      </c>
      <c r="R11" s="63" t="str">
        <f>($A$6)</f>
        <v>Péter Matkó</v>
      </c>
      <c r="S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ht="20.25">
      <c r="A12" s="16"/>
      <c r="B12" s="65"/>
      <c r="D12" s="13"/>
      <c r="E12" s="16"/>
      <c r="F12" s="16"/>
      <c r="G12" s="16"/>
      <c r="H12" s="16"/>
      <c r="I12" s="16"/>
      <c r="J12" s="16"/>
      <c r="L12" s="60" t="str">
        <f>($A$4)</f>
        <v>Marcelo Coutinho</v>
      </c>
      <c r="N12" s="61" t="s">
        <v>33</v>
      </c>
      <c r="O12" s="62" t="s">
        <v>34</v>
      </c>
      <c r="P12" s="61" t="s">
        <v>33</v>
      </c>
      <c r="Q12" s="80"/>
      <c r="R12" s="63" t="str">
        <f>($A$7)</f>
        <v>Paulo Costa</v>
      </c>
      <c r="S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ht="3.75" customHeight="1">
      <c r="A13" s="51"/>
      <c r="B13" s="65"/>
      <c r="C13" s="66"/>
      <c r="D13" s="67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81"/>
      <c r="P13" s="82"/>
      <c r="Q13" s="81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</row>
    <row r="14" spans="1:37" ht="26.25">
      <c r="A14" s="57">
        <v>2</v>
      </c>
      <c r="B14" s="58"/>
      <c r="C14" s="16"/>
      <c r="D14" s="13"/>
      <c r="E14" s="16"/>
      <c r="F14" s="16"/>
      <c r="G14" s="16"/>
      <c r="H14" s="16"/>
      <c r="I14" s="16"/>
      <c r="J14" s="16"/>
      <c r="K14" s="59"/>
      <c r="L14" s="60" t="str">
        <f>($A$5)</f>
        <v>István Marschal</v>
      </c>
      <c r="N14" s="61" t="s">
        <v>33</v>
      </c>
      <c r="O14" s="62" t="s">
        <v>34</v>
      </c>
      <c r="P14" s="61" t="s">
        <v>33</v>
      </c>
      <c r="Q14" s="59"/>
      <c r="R14" s="63" t="str">
        <f>($A$8)</f>
        <v>Guilherme Galindo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64"/>
      <c r="AJ14" s="16"/>
      <c r="AK14" s="16"/>
    </row>
    <row r="15" spans="1:37" ht="20.25">
      <c r="A15" s="51"/>
      <c r="B15" s="65"/>
      <c r="E15" s="16"/>
      <c r="F15" s="16"/>
      <c r="G15" s="16"/>
      <c r="H15" s="16"/>
      <c r="I15" s="16"/>
      <c r="J15" s="16"/>
      <c r="L15" s="60" t="str">
        <f>($A$4)</f>
        <v>Marcelo Coutinho</v>
      </c>
      <c r="N15" s="61" t="s">
        <v>33</v>
      </c>
      <c r="O15" s="62" t="s">
        <v>34</v>
      </c>
      <c r="P15" s="61" t="s">
        <v>33</v>
      </c>
      <c r="R15" s="63" t="str">
        <f>($A$6)</f>
        <v>Péter Matkó</v>
      </c>
      <c r="S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I15" s="64"/>
    </row>
    <row r="16" spans="1:37" ht="20.25">
      <c r="A16" s="51"/>
      <c r="B16" s="65"/>
      <c r="D16" s="13"/>
      <c r="E16" s="16"/>
      <c r="F16" s="16"/>
      <c r="G16" s="16"/>
      <c r="H16" s="16"/>
      <c r="I16" s="16"/>
      <c r="J16" s="16"/>
      <c r="L16" s="60" t="str">
        <f>($A$3)</f>
        <v>István Mártonfi</v>
      </c>
      <c r="N16" s="61" t="s">
        <v>33</v>
      </c>
      <c r="O16" s="62" t="s">
        <v>34</v>
      </c>
      <c r="P16" s="61" t="s">
        <v>33</v>
      </c>
      <c r="Q16" s="80"/>
      <c r="R16" s="63" t="str">
        <f>($A$7)</f>
        <v>Paulo Costa</v>
      </c>
      <c r="S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I16" s="64"/>
      <c r="AJ16" s="16"/>
    </row>
    <row r="17" spans="1:35" ht="3.75" customHeight="1">
      <c r="A17" s="51"/>
      <c r="B17" s="65"/>
      <c r="C17" s="66"/>
      <c r="D17" s="67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81"/>
      <c r="P17" s="82"/>
      <c r="Q17" s="81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</row>
    <row r="18" spans="1:35" ht="26.25">
      <c r="A18" s="57">
        <v>3</v>
      </c>
      <c r="B18" s="68"/>
      <c r="D18" s="13"/>
      <c r="E18" s="16"/>
      <c r="F18" s="16"/>
      <c r="G18" s="16"/>
      <c r="H18" s="16"/>
      <c r="I18" s="16"/>
      <c r="J18" s="16"/>
      <c r="L18" s="60" t="str">
        <f>($A$4)</f>
        <v>Marcelo Coutinho</v>
      </c>
      <c r="N18" s="61" t="s">
        <v>33</v>
      </c>
      <c r="O18" s="62" t="s">
        <v>34</v>
      </c>
      <c r="P18" s="61" t="s">
        <v>33</v>
      </c>
      <c r="Q18" s="59"/>
      <c r="R18" s="63" t="str">
        <f>($A$5)</f>
        <v>István Marschal</v>
      </c>
      <c r="S18" s="16"/>
      <c r="W18" s="16"/>
      <c r="X18" s="16"/>
      <c r="Y18" s="16"/>
      <c r="Z18" s="16"/>
      <c r="AA18" s="16"/>
      <c r="AB18" s="16"/>
      <c r="AE18" s="16"/>
      <c r="AF18" s="16"/>
      <c r="AG18" s="16"/>
      <c r="AI18" s="64"/>
    </row>
    <row r="19" spans="1:35" ht="20.25">
      <c r="A19" s="51"/>
      <c r="B19" s="69"/>
      <c r="E19" s="16"/>
      <c r="F19" s="16"/>
      <c r="G19" s="16"/>
      <c r="H19" s="16"/>
      <c r="I19" s="16"/>
      <c r="L19" s="60" t="str">
        <f>($A$3)</f>
        <v>István Mártonfi</v>
      </c>
      <c r="N19" s="61" t="s">
        <v>33</v>
      </c>
      <c r="O19" s="62" t="s">
        <v>34</v>
      </c>
      <c r="P19" s="61" t="s">
        <v>33</v>
      </c>
      <c r="R19" s="63" t="str">
        <f>($A$6)</f>
        <v>Péter Matkó</v>
      </c>
      <c r="S19" s="16"/>
      <c r="W19" s="16"/>
      <c r="X19" s="16"/>
      <c r="Y19" s="16"/>
      <c r="Z19" s="16"/>
      <c r="AA19" s="16"/>
      <c r="AB19" s="16"/>
      <c r="AE19" s="16"/>
      <c r="AF19" s="16"/>
      <c r="AG19" s="16"/>
      <c r="AI19" s="64"/>
    </row>
    <row r="20" spans="1:35" ht="20.25">
      <c r="A20" s="51"/>
      <c r="B20" s="69"/>
      <c r="D20" s="13"/>
      <c r="E20" s="16"/>
      <c r="F20" s="16"/>
      <c r="G20" s="16"/>
      <c r="H20" s="16"/>
      <c r="I20" s="16"/>
      <c r="J20" s="16"/>
      <c r="L20" s="60" t="str">
        <f>($A$7)</f>
        <v>Paulo Costa</v>
      </c>
      <c r="N20" s="61" t="s">
        <v>33</v>
      </c>
      <c r="O20" s="62" t="s">
        <v>34</v>
      </c>
      <c r="P20" s="61" t="s">
        <v>33</v>
      </c>
      <c r="Q20" s="80"/>
      <c r="R20" s="63" t="str">
        <f>($A$8)</f>
        <v>Guilherme Galindo</v>
      </c>
      <c r="S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I20" s="64"/>
    </row>
    <row r="21" spans="1:35" ht="3.75" customHeight="1">
      <c r="A21" s="51"/>
      <c r="B21" s="69"/>
      <c r="C21" s="70"/>
      <c r="D21" s="70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</row>
    <row r="22" spans="1:35" ht="15.75" customHeight="1">
      <c r="A22" s="57">
        <v>4</v>
      </c>
      <c r="B22" s="58"/>
      <c r="D22" s="13"/>
      <c r="E22" s="16"/>
      <c r="F22" s="16"/>
      <c r="G22" s="16"/>
      <c r="H22" s="16"/>
      <c r="I22" s="16"/>
      <c r="J22" s="16"/>
      <c r="L22" s="60" t="str">
        <f>($A$6)</f>
        <v>Péter Matkó</v>
      </c>
      <c r="N22" s="61" t="s">
        <v>33</v>
      </c>
      <c r="O22" s="62" t="s">
        <v>34</v>
      </c>
      <c r="P22" s="61" t="s">
        <v>33</v>
      </c>
      <c r="Q22" s="59"/>
      <c r="R22" s="63" t="str">
        <f>($A$7)</f>
        <v>Paulo Costa</v>
      </c>
      <c r="S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5" ht="15.75" customHeight="1">
      <c r="A23" s="51"/>
      <c r="B23" s="65"/>
      <c r="E23" s="16"/>
      <c r="F23" s="16"/>
      <c r="G23" s="16"/>
      <c r="H23" s="16"/>
      <c r="I23" s="16"/>
      <c r="J23" s="16"/>
      <c r="L23" s="60" t="str">
        <f>($A$4)</f>
        <v>Marcelo Coutinho</v>
      </c>
      <c r="N23" s="61" t="s">
        <v>33</v>
      </c>
      <c r="O23" s="62" t="s">
        <v>34</v>
      </c>
      <c r="P23" s="61" t="s">
        <v>33</v>
      </c>
      <c r="R23" s="63" t="str">
        <f>($A$8)</f>
        <v>Guilherme Galindo</v>
      </c>
      <c r="S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5" ht="15.75" customHeight="1">
      <c r="A24" s="51"/>
      <c r="B24" s="65"/>
      <c r="D24" s="13"/>
      <c r="E24" s="16"/>
      <c r="F24" s="16"/>
      <c r="G24" s="16"/>
      <c r="H24" s="16"/>
      <c r="I24" s="16"/>
      <c r="J24" s="16"/>
      <c r="L24" s="60" t="str">
        <f>($A$3)</f>
        <v>István Mártonfi</v>
      </c>
      <c r="N24" s="61" t="s">
        <v>33</v>
      </c>
      <c r="O24" s="62" t="s">
        <v>34</v>
      </c>
      <c r="P24" s="61" t="s">
        <v>33</v>
      </c>
      <c r="Q24" s="80"/>
      <c r="R24" s="63" t="str">
        <f>($A$5)</f>
        <v>István Marschal</v>
      </c>
      <c r="S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5" ht="3.75" customHeight="1">
      <c r="A25" s="51"/>
      <c r="B25" s="65"/>
      <c r="C25" s="66"/>
      <c r="D25" s="67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81"/>
      <c r="P25" s="82"/>
      <c r="Q25" s="81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</row>
    <row r="26" spans="1:35" ht="15.75" customHeight="1">
      <c r="A26" s="57">
        <v>5</v>
      </c>
      <c r="B26" s="68"/>
      <c r="D26" s="13"/>
      <c r="E26" s="16"/>
      <c r="F26" s="16"/>
      <c r="G26" s="16"/>
      <c r="H26" s="16"/>
      <c r="I26" s="16"/>
      <c r="J26" s="16"/>
      <c r="L26" s="60" t="str">
        <f>($A$3)</f>
        <v>István Mártonfi</v>
      </c>
      <c r="M26" s="59"/>
      <c r="N26" s="61" t="s">
        <v>33</v>
      </c>
      <c r="O26" s="62" t="s">
        <v>34</v>
      </c>
      <c r="P26" s="61" t="s">
        <v>33</v>
      </c>
      <c r="Q26" s="16"/>
      <c r="R26" s="63" t="str">
        <f>($A$4)</f>
        <v>Marcelo Coutinho</v>
      </c>
      <c r="S26" s="16"/>
      <c r="W26" s="16"/>
      <c r="X26" s="16"/>
      <c r="Y26" s="16"/>
      <c r="Z26" s="16"/>
      <c r="AA26" s="16"/>
      <c r="AB26" s="16"/>
      <c r="AE26" s="16"/>
      <c r="AF26" s="16"/>
      <c r="AG26" s="16"/>
    </row>
    <row r="27" spans="1:35" ht="15.75" customHeight="1">
      <c r="A27" s="51"/>
      <c r="B27" s="69"/>
      <c r="E27" s="16"/>
      <c r="F27" s="16"/>
      <c r="G27" s="16"/>
      <c r="H27" s="16"/>
      <c r="I27" s="16"/>
      <c r="J27" s="16"/>
      <c r="L27" s="60" t="str">
        <f>($A$5)</f>
        <v>István Marschal</v>
      </c>
      <c r="N27" s="61" t="s">
        <v>33</v>
      </c>
      <c r="O27" s="62" t="s">
        <v>34</v>
      </c>
      <c r="P27" s="61" t="s">
        <v>33</v>
      </c>
      <c r="R27" s="63" t="str">
        <f>($A$7)</f>
        <v>Paulo Costa</v>
      </c>
      <c r="S27" s="16"/>
      <c r="W27" s="16"/>
      <c r="X27" s="16"/>
      <c r="Y27" s="16"/>
      <c r="Z27" s="16"/>
      <c r="AA27" s="16"/>
      <c r="AB27" s="16"/>
      <c r="AE27" s="16"/>
      <c r="AF27" s="16"/>
      <c r="AG27" s="16"/>
    </row>
    <row r="28" spans="1:35" ht="15.75" customHeight="1">
      <c r="A28" s="51"/>
      <c r="B28" s="69"/>
      <c r="D28" s="13"/>
      <c r="E28" s="16"/>
      <c r="F28" s="16"/>
      <c r="G28" s="16"/>
      <c r="H28" s="16"/>
      <c r="I28" s="16"/>
      <c r="J28" s="16"/>
      <c r="L28" s="60" t="str">
        <f>($A$6)</f>
        <v>Péter Matkó</v>
      </c>
      <c r="N28" s="61" t="s">
        <v>33</v>
      </c>
      <c r="O28" s="62" t="s">
        <v>34</v>
      </c>
      <c r="P28" s="61" t="s">
        <v>33</v>
      </c>
      <c r="Q28" s="80"/>
      <c r="R28" s="63" t="str">
        <f>($A$8)</f>
        <v>Guilherme Galindo</v>
      </c>
      <c r="S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5" ht="3.75" customHeight="1">
      <c r="A29" s="51"/>
      <c r="B29" s="69"/>
      <c r="C29" s="70"/>
      <c r="D29" s="70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1:35" ht="15.75" customHeight="1"/>
    <row r="31" spans="1:35" ht="15.75" customHeight="1">
      <c r="A31" s="51"/>
    </row>
    <row r="32" spans="1:35" ht="15.75" customHeight="1">
      <c r="A32" s="51"/>
    </row>
    <row r="33" spans="1:23" ht="3.75" customHeight="1">
      <c r="A33" s="16"/>
    </row>
    <row r="34" spans="1:23" ht="15.75" customHeight="1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ht="15.75" customHeight="1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ht="15.75" customHeight="1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ht="15.75" customHeight="1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ht="15.75" customHeight="1"/>
    <row r="39" spans="1:23" ht="15.75" customHeight="1"/>
    <row r="40" spans="1:23" ht="15.75" customHeight="1"/>
    <row r="41" spans="1:23" ht="15.75" customHeight="1"/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A1:AG1"/>
    <mergeCell ref="B2:E2"/>
    <mergeCell ref="F2:I2"/>
    <mergeCell ref="J2:M2"/>
    <mergeCell ref="N2:Q2"/>
    <mergeCell ref="R2:U2"/>
    <mergeCell ref="V2:Y2"/>
  </mergeCells>
  <conditionalFormatting sqref="E4:E8 I3 I5:I8 M3:M4 M6:M8 Q3:Q5 Q7:Q8 U3:U6 U8 Y3:Y7">
    <cfRule type="cellIs" dxfId="11" priority="1" stopIfTrue="1" operator="equal">
      <formula>"g"</formula>
    </cfRule>
  </conditionalFormatting>
  <conditionalFormatting sqref="E4:E8 I3 I5:I8 M3:M4 M6:M8 Q3:Q5 Q7:Q8 U3:U6 U8 Y3:Y7">
    <cfRule type="cellIs" dxfId="10" priority="2" stopIfTrue="1" operator="equal">
      <formula>"d"</formula>
    </cfRule>
  </conditionalFormatting>
  <conditionalFormatting sqref="E4:E8 I3 I5:I8 M3:M4 M6:M8 Q3:Q5 Q7:Q8 U3:U6 U8 Y3:Y7">
    <cfRule type="cellIs" dxfId="9" priority="3" stopIfTrue="1" operator="equal">
      <formula>"v"</formula>
    </cfRule>
  </conditionalFormatting>
  <printOptions horizontalCentered="1"/>
  <pageMargins left="0" right="0" top="0.39370078740157483" bottom="0.39370078740157483" header="0" footer="0"/>
  <pageSetup paperSize="9" orientation="landscape" r:id="rId1"/>
  <headerFooter>
    <oddFooter>&amp;L&gt;&gt; CARVER &lt;o-o&gt; product &lt;&lt;&amp;R&amp;F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workbookViewId="0">
      <selection activeCell="L1" sqref="L1"/>
    </sheetView>
  </sheetViews>
  <sheetFormatPr defaultColWidth="11.21875" defaultRowHeight="15"/>
  <cols>
    <col min="1" max="1" width="14.77734375" bestFit="1" customWidth="1"/>
    <col min="2" max="2" width="1.21875" bestFit="1" customWidth="1"/>
    <col min="3" max="4" width="1.33203125" bestFit="1" customWidth="1"/>
    <col min="5" max="5" width="4.6640625" customWidth="1"/>
    <col min="6" max="6" width="1.21875" bestFit="1" customWidth="1"/>
    <col min="7" max="8" width="1.33203125" bestFit="1" customWidth="1"/>
    <col min="9" max="9" width="3.77734375" customWidth="1"/>
    <col min="10" max="10" width="1.21875" bestFit="1" customWidth="1"/>
    <col min="11" max="11" width="1.33203125" bestFit="1" customWidth="1"/>
    <col min="12" max="12" width="6" customWidth="1"/>
    <col min="13" max="13" width="1" hidden="1" customWidth="1"/>
    <col min="14" max="14" width="1.5546875" bestFit="1" customWidth="1"/>
    <col min="15" max="15" width="1.88671875" customWidth="1"/>
    <col min="16" max="16" width="1.5546875" bestFit="1" customWidth="1"/>
    <col min="17" max="17" width="9.21875" customWidth="1"/>
    <col min="18" max="18" width="10.44140625" customWidth="1"/>
    <col min="19" max="20" width="1.33203125" hidden="1" customWidth="1"/>
    <col min="21" max="21" width="1" hidden="1" customWidth="1"/>
    <col min="22" max="22" width="1.21875" bestFit="1" customWidth="1"/>
    <col min="23" max="24" width="1.33203125" bestFit="1" customWidth="1"/>
    <col min="25" max="25" width="3.5546875" customWidth="1"/>
    <col min="26" max="26" width="0.88671875" customWidth="1"/>
    <col min="27" max="30" width="2.33203125" bestFit="1" customWidth="1"/>
    <col min="31" max="31" width="1.5546875" bestFit="1" customWidth="1"/>
    <col min="32" max="32" width="1.6640625" bestFit="1" customWidth="1"/>
    <col min="33" max="33" width="1.88671875" bestFit="1" customWidth="1"/>
    <col min="34" max="34" width="0.44140625" customWidth="1"/>
    <col min="35" max="35" width="2.21875" bestFit="1" customWidth="1"/>
    <col min="36" max="36" width="0.44140625" customWidth="1"/>
    <col min="37" max="37" width="1.44140625" bestFit="1" customWidth="1"/>
  </cols>
  <sheetData>
    <row r="1" spans="1:37" ht="16.5" thickBot="1">
      <c r="A1" s="11" t="s">
        <v>55</v>
      </c>
      <c r="AA1" s="144">
        <v>44842</v>
      </c>
      <c r="AB1" s="145"/>
      <c r="AC1" s="145"/>
      <c r="AD1" s="145"/>
      <c r="AE1" s="145"/>
      <c r="AF1" s="145"/>
      <c r="AG1" s="146"/>
      <c r="AI1" s="12"/>
      <c r="AJ1" s="13"/>
    </row>
    <row r="2" spans="1:37" ht="33.75" customHeight="1" thickTop="1" thickBot="1">
      <c r="A2" s="83" t="s">
        <v>47</v>
      </c>
      <c r="B2" s="147" t="str">
        <f>(A3)</f>
        <v>Viktor Lukács</v>
      </c>
      <c r="C2" s="148"/>
      <c r="D2" s="148"/>
      <c r="E2" s="148"/>
      <c r="F2" s="149" t="str">
        <f>(A4)</f>
        <v>Gábor Kondor</v>
      </c>
      <c r="G2" s="148"/>
      <c r="H2" s="148"/>
      <c r="I2" s="148"/>
      <c r="J2" s="149" t="str">
        <f>(A5)</f>
        <v>Abel Cepa</v>
      </c>
      <c r="K2" s="148"/>
      <c r="L2" s="148"/>
      <c r="M2" s="148"/>
      <c r="N2" s="149" t="str">
        <f>(A6)</f>
        <v>Marcelo "Aranha" Matos</v>
      </c>
      <c r="O2" s="148"/>
      <c r="P2" s="148"/>
      <c r="Q2" s="148"/>
      <c r="R2" s="149" t="str">
        <f>(A7)</f>
        <v>Rodrigo Barbosa</v>
      </c>
      <c r="S2" s="148"/>
      <c r="T2" s="148"/>
      <c r="U2" s="148"/>
      <c r="V2" s="149" t="str">
        <f>(A8)</f>
        <v>Halley Tanaka</v>
      </c>
      <c r="W2" s="148"/>
      <c r="X2" s="148"/>
      <c r="Y2" s="148"/>
      <c r="Z2" s="14"/>
      <c r="AA2" s="71" t="s">
        <v>24</v>
      </c>
      <c r="AB2" s="15" t="s">
        <v>25</v>
      </c>
      <c r="AC2" s="15" t="s">
        <v>26</v>
      </c>
      <c r="AD2" s="15" t="s">
        <v>27</v>
      </c>
      <c r="AE2" s="72" t="s">
        <v>28</v>
      </c>
      <c r="AF2" s="72" t="s">
        <v>29</v>
      </c>
      <c r="AG2" s="73" t="s">
        <v>30</v>
      </c>
      <c r="AH2" s="16"/>
      <c r="AI2" s="17" t="s">
        <v>31</v>
      </c>
      <c r="AJ2" s="74"/>
      <c r="AK2" s="18" t="s">
        <v>32</v>
      </c>
    </row>
    <row r="3" spans="1:37" ht="16.5" thickTop="1">
      <c r="A3" s="86" t="s">
        <v>41</v>
      </c>
      <c r="B3" s="19"/>
      <c r="C3" s="20"/>
      <c r="D3" s="20"/>
      <c r="E3" s="20"/>
      <c r="F3" s="21">
        <v>5</v>
      </c>
      <c r="G3" s="22" t="str">
        <f>(N26)</f>
        <v>.</v>
      </c>
      <c r="H3" s="22" t="str">
        <f>(P26)</f>
        <v>.</v>
      </c>
      <c r="I3" s="23" t="str">
        <f>IF(G3=".","-",IF(G3&gt;H3,"g",IF(G3=H3,"d","v")))</f>
        <v>-</v>
      </c>
      <c r="J3" s="21">
        <v>4</v>
      </c>
      <c r="K3" s="22" t="str">
        <f>(N24)</f>
        <v>.</v>
      </c>
      <c r="L3" s="22" t="str">
        <f>(P24)</f>
        <v>.</v>
      </c>
      <c r="M3" s="23" t="str">
        <f t="shared" ref="M3:M4" si="0">IF(K3=".","-",IF(K3&gt;L3,"g",IF(K3=L3,"d","v")))</f>
        <v>-</v>
      </c>
      <c r="N3" s="21">
        <v>3</v>
      </c>
      <c r="O3" s="22" t="str">
        <f>(N19)</f>
        <v>.</v>
      </c>
      <c r="P3" s="22" t="str">
        <f>(P19)</f>
        <v>.</v>
      </c>
      <c r="Q3" s="23" t="str">
        <f t="shared" ref="Q3:Q5" si="1">IF(O3=".","-",IF(O3&gt;P3,"g",IF(O3=P3,"d","v")))</f>
        <v>-</v>
      </c>
      <c r="R3" s="21">
        <v>2</v>
      </c>
      <c r="S3" s="22" t="str">
        <f>(N16)</f>
        <v>.</v>
      </c>
      <c r="T3" s="22" t="str">
        <f>(P16)</f>
        <v>.</v>
      </c>
      <c r="U3" s="23" t="str">
        <f t="shared" ref="U3:U6" si="2">IF(S3=".","-",IF(S3&gt;T3,"g",IF(S3=T3,"d","v")))</f>
        <v>-</v>
      </c>
      <c r="V3" s="21">
        <v>1</v>
      </c>
      <c r="W3" s="22" t="str">
        <f>(N10)</f>
        <v>.</v>
      </c>
      <c r="X3" s="22" t="str">
        <f>(P10)</f>
        <v>.</v>
      </c>
      <c r="Y3" s="23" t="str">
        <f t="shared" ref="Y3:Y7" si="3">IF(W3=".","-",IF(W3&gt;X3,"g",IF(W3=X3,"d","v")))</f>
        <v>-</v>
      </c>
      <c r="Z3" s="24"/>
      <c r="AA3" s="25">
        <f t="shared" ref="AA3:AA8" si="4">SUM(AB3:AD3)</f>
        <v>0</v>
      </c>
      <c r="AB3" s="26">
        <f t="shared" ref="AB3:AB8" si="5">COUNTIF(B3:Y3,"g")</f>
        <v>0</v>
      </c>
      <c r="AC3" s="26">
        <f t="shared" ref="AC3:AC8" si="6">COUNTIF(B3:Y3,"d")</f>
        <v>0</v>
      </c>
      <c r="AD3" s="26">
        <f t="shared" ref="AD3:AD8" si="7">COUNTIF(B3:Y3,"v")</f>
        <v>0</v>
      </c>
      <c r="AE3" s="27">
        <f t="shared" ref="AE3:AF3" si="8">SUM(IF(G3&lt;&gt;".",G3)+IF(K3&lt;&gt;".",K3)+IF(O3&lt;&gt;".",O3)+IF(S3&lt;&gt;".",S3)+IF(W3&lt;&gt;".",W3))</f>
        <v>0</v>
      </c>
      <c r="AF3" s="27">
        <f t="shared" si="8"/>
        <v>0</v>
      </c>
      <c r="AG3" s="28">
        <f t="shared" ref="AG3:AG8" si="9">SUM(AB3*3+AC3*1)</f>
        <v>0</v>
      </c>
      <c r="AH3" s="16"/>
      <c r="AI3" s="29">
        <f t="shared" ref="AI3:AI8" si="10">RANK(AG3,$AG$3:$AG$8,0)</f>
        <v>1</v>
      </c>
      <c r="AJ3" s="75"/>
      <c r="AK3" s="30">
        <f t="shared" ref="AK3:AK8" si="11">SUM(AE3-AF3)</f>
        <v>0</v>
      </c>
    </row>
    <row r="4" spans="1:37" ht="15.75">
      <c r="A4" s="84" t="s">
        <v>42</v>
      </c>
      <c r="B4" s="31">
        <v>5</v>
      </c>
      <c r="C4" s="32" t="str">
        <f>(P26)</f>
        <v>.</v>
      </c>
      <c r="D4" s="32" t="str">
        <f>(N26)</f>
        <v>.</v>
      </c>
      <c r="E4" s="33" t="str">
        <f t="shared" ref="E4:E8" si="12">IF(C4=".","-",IF(C4&gt;D4,"g",IF(C4=D4,"d","v")))</f>
        <v>-</v>
      </c>
      <c r="F4" s="34"/>
      <c r="G4" s="35"/>
      <c r="H4" s="35"/>
      <c r="I4" s="35"/>
      <c r="J4" s="31">
        <v>3</v>
      </c>
      <c r="K4" s="32" t="str">
        <f>(N18)</f>
        <v>.</v>
      </c>
      <c r="L4" s="32" t="str">
        <f>(P18)</f>
        <v>.</v>
      </c>
      <c r="M4" s="33" t="str">
        <f t="shared" si="0"/>
        <v>-</v>
      </c>
      <c r="N4" s="31">
        <v>2</v>
      </c>
      <c r="O4" s="32" t="str">
        <f>(N15)</f>
        <v>.</v>
      </c>
      <c r="P4" s="32" t="str">
        <f>(P15)</f>
        <v>.</v>
      </c>
      <c r="Q4" s="33" t="str">
        <f t="shared" si="1"/>
        <v>-</v>
      </c>
      <c r="R4" s="31">
        <v>1</v>
      </c>
      <c r="S4" s="32" t="str">
        <f>(N12)</f>
        <v>.</v>
      </c>
      <c r="T4" s="32" t="str">
        <f>(P12)</f>
        <v>.</v>
      </c>
      <c r="U4" s="33" t="str">
        <f t="shared" si="2"/>
        <v>-</v>
      </c>
      <c r="V4" s="31">
        <v>4</v>
      </c>
      <c r="W4" s="32" t="str">
        <f>(N23)</f>
        <v>.</v>
      </c>
      <c r="X4" s="32" t="str">
        <f>(P23)</f>
        <v>.</v>
      </c>
      <c r="Y4" s="33" t="str">
        <f t="shared" si="3"/>
        <v>-</v>
      </c>
      <c r="Z4" s="36"/>
      <c r="AA4" s="37">
        <f t="shared" si="4"/>
        <v>0</v>
      </c>
      <c r="AB4" s="38">
        <f t="shared" si="5"/>
        <v>0</v>
      </c>
      <c r="AC4" s="38">
        <f t="shared" si="6"/>
        <v>0</v>
      </c>
      <c r="AD4" s="38">
        <f t="shared" si="7"/>
        <v>0</v>
      </c>
      <c r="AE4" s="76">
        <f t="shared" ref="AE4:AF4" si="13">SUM(IF(C4&lt;&gt;".",C4)+IF(K4&lt;&gt;".",K4)+IF(O4&lt;&gt;".",O4)+IF(S4&lt;&gt;".",S4)+IF(W4&lt;&gt;".",W4))</f>
        <v>0</v>
      </c>
      <c r="AF4" s="76">
        <f t="shared" si="13"/>
        <v>0</v>
      </c>
      <c r="AG4" s="39">
        <f t="shared" si="9"/>
        <v>0</v>
      </c>
      <c r="AH4" s="16"/>
      <c r="AI4" s="29">
        <f t="shared" si="10"/>
        <v>1</v>
      </c>
      <c r="AJ4" s="75"/>
      <c r="AK4" s="30">
        <f t="shared" si="11"/>
        <v>0</v>
      </c>
    </row>
    <row r="5" spans="1:37" ht="15.75">
      <c r="A5" s="84" t="s">
        <v>43</v>
      </c>
      <c r="B5" s="31">
        <v>4</v>
      </c>
      <c r="C5" s="32" t="str">
        <f>(P24)</f>
        <v>.</v>
      </c>
      <c r="D5" s="32" t="str">
        <f>(N24)</f>
        <v>.</v>
      </c>
      <c r="E5" s="33" t="str">
        <f t="shared" si="12"/>
        <v>-</v>
      </c>
      <c r="F5" s="31">
        <v>3</v>
      </c>
      <c r="G5" s="32" t="str">
        <f>(P18)</f>
        <v>.</v>
      </c>
      <c r="H5" s="32" t="str">
        <f>(N18)</f>
        <v>.</v>
      </c>
      <c r="I5" s="33" t="str">
        <f t="shared" ref="I5:I8" si="14">IF(G5=".","-",IF(G5&gt;H5,"g",IF(G5=H5,"d","v")))</f>
        <v>-</v>
      </c>
      <c r="J5" s="77"/>
      <c r="K5" s="35"/>
      <c r="L5" s="35"/>
      <c r="M5" s="35"/>
      <c r="N5" s="31">
        <v>1</v>
      </c>
      <c r="O5" s="32" t="str">
        <f>(N11)</f>
        <v>.</v>
      </c>
      <c r="P5" s="32" t="str">
        <f>(P11)</f>
        <v>.</v>
      </c>
      <c r="Q5" s="33" t="str">
        <f t="shared" si="1"/>
        <v>-</v>
      </c>
      <c r="R5" s="31">
        <v>5</v>
      </c>
      <c r="S5" s="32" t="str">
        <f>(N27)</f>
        <v>.</v>
      </c>
      <c r="T5" s="32" t="str">
        <f>(P27)</f>
        <v>.</v>
      </c>
      <c r="U5" s="33" t="str">
        <f t="shared" si="2"/>
        <v>-</v>
      </c>
      <c r="V5" s="31">
        <v>2</v>
      </c>
      <c r="W5" s="32" t="str">
        <f>(N14)</f>
        <v>.</v>
      </c>
      <c r="X5" s="32" t="str">
        <f>(P14)</f>
        <v>.</v>
      </c>
      <c r="Y5" s="33" t="str">
        <f t="shared" si="3"/>
        <v>-</v>
      </c>
      <c r="Z5" s="36"/>
      <c r="AA5" s="37">
        <f t="shared" si="4"/>
        <v>0</v>
      </c>
      <c r="AB5" s="38">
        <f t="shared" si="5"/>
        <v>0</v>
      </c>
      <c r="AC5" s="38">
        <f t="shared" si="6"/>
        <v>0</v>
      </c>
      <c r="AD5" s="38">
        <f t="shared" si="7"/>
        <v>0</v>
      </c>
      <c r="AE5" s="76">
        <f>SUM(IF(C5&lt;&gt;".",C5)+IF(G5&lt;&gt;".",G5)+IF(O5&lt;&gt;".",O5)+IF(S5&lt;&gt;".",S5)+IF(W5&lt;&gt;".",W5))</f>
        <v>0</v>
      </c>
      <c r="AF5" s="76">
        <f>SUM(IF(H5&lt;&gt;".",H5)+IF(D5&lt;&gt;".",D5)+IF(P5&lt;&gt;".",P5)+IF(T5&lt;&gt;".",T5)+IF(X5&lt;&gt;".",X5))</f>
        <v>0</v>
      </c>
      <c r="AG5" s="39">
        <f t="shared" si="9"/>
        <v>0</v>
      </c>
      <c r="AH5" s="16"/>
      <c r="AI5" s="29">
        <f t="shared" si="10"/>
        <v>1</v>
      </c>
      <c r="AJ5" s="75"/>
      <c r="AK5" s="30">
        <f t="shared" si="11"/>
        <v>0</v>
      </c>
    </row>
    <row r="6" spans="1:37" ht="15.75">
      <c r="A6" s="85" t="s">
        <v>44</v>
      </c>
      <c r="B6" s="31">
        <v>3</v>
      </c>
      <c r="C6" s="32" t="str">
        <f>(P19)</f>
        <v>.</v>
      </c>
      <c r="D6" s="32" t="str">
        <f>(N19)</f>
        <v>.</v>
      </c>
      <c r="E6" s="33" t="str">
        <f t="shared" si="12"/>
        <v>-</v>
      </c>
      <c r="F6" s="31">
        <v>2</v>
      </c>
      <c r="G6" s="32" t="str">
        <f>(P15)</f>
        <v>.</v>
      </c>
      <c r="H6" s="32" t="str">
        <f>(N15)</f>
        <v>.</v>
      </c>
      <c r="I6" s="33" t="str">
        <f t="shared" si="14"/>
        <v>-</v>
      </c>
      <c r="J6" s="31">
        <v>1</v>
      </c>
      <c r="K6" s="32" t="str">
        <f>(P11)</f>
        <v>.</v>
      </c>
      <c r="L6" s="32" t="str">
        <f>(N11)</f>
        <v>.</v>
      </c>
      <c r="M6" s="33" t="str">
        <f t="shared" ref="M6:M8" si="15">IF(K6=".","-",IF(K6&gt;L6,"g",IF(K6=L6,"d","v")))</f>
        <v>-</v>
      </c>
      <c r="N6" s="34"/>
      <c r="O6" s="35"/>
      <c r="P6" s="35"/>
      <c r="Q6" s="35"/>
      <c r="R6" s="31">
        <v>4</v>
      </c>
      <c r="S6" s="32" t="str">
        <f>(N22)</f>
        <v>.</v>
      </c>
      <c r="T6" s="32" t="str">
        <f>(P22)</f>
        <v>.</v>
      </c>
      <c r="U6" s="33" t="str">
        <f t="shared" si="2"/>
        <v>-</v>
      </c>
      <c r="V6" s="31">
        <v>5</v>
      </c>
      <c r="W6" s="32" t="str">
        <f>(N28)</f>
        <v>.</v>
      </c>
      <c r="X6" s="32" t="str">
        <f>(P28)</f>
        <v>.</v>
      </c>
      <c r="Y6" s="33" t="str">
        <f t="shared" si="3"/>
        <v>-</v>
      </c>
      <c r="Z6" s="36"/>
      <c r="AA6" s="37">
        <f t="shared" si="4"/>
        <v>0</v>
      </c>
      <c r="AB6" s="38">
        <f t="shared" si="5"/>
        <v>0</v>
      </c>
      <c r="AC6" s="38">
        <f t="shared" si="6"/>
        <v>0</v>
      </c>
      <c r="AD6" s="38">
        <f t="shared" si="7"/>
        <v>0</v>
      </c>
      <c r="AE6" s="76">
        <f t="shared" ref="AE6:AF6" si="16">SUM(IF(G6&lt;&gt;".",G6)+IF(K6&lt;&gt;".",K6)+IF(C6&lt;&gt;".",C6)+IF(S6&lt;&gt;".",S6)+IF(W6&lt;&gt;".",W6))</f>
        <v>0</v>
      </c>
      <c r="AF6" s="76">
        <f t="shared" si="16"/>
        <v>0</v>
      </c>
      <c r="AG6" s="39">
        <f t="shared" si="9"/>
        <v>0</v>
      </c>
      <c r="AH6" s="16"/>
      <c r="AI6" s="29">
        <f t="shared" si="10"/>
        <v>1</v>
      </c>
      <c r="AJ6" s="75"/>
      <c r="AK6" s="30">
        <f t="shared" si="11"/>
        <v>0</v>
      </c>
    </row>
    <row r="7" spans="1:37" ht="15.75">
      <c r="A7" s="85" t="s">
        <v>45</v>
      </c>
      <c r="B7" s="31">
        <v>2</v>
      </c>
      <c r="C7" s="32" t="str">
        <f>(P16)</f>
        <v>.</v>
      </c>
      <c r="D7" s="32" t="str">
        <f>(N16)</f>
        <v>.</v>
      </c>
      <c r="E7" s="33" t="str">
        <f t="shared" si="12"/>
        <v>-</v>
      </c>
      <c r="F7" s="31">
        <v>1</v>
      </c>
      <c r="G7" s="32" t="str">
        <f>(P12)</f>
        <v>.</v>
      </c>
      <c r="H7" s="32" t="str">
        <f>(N12)</f>
        <v>.</v>
      </c>
      <c r="I7" s="33" t="str">
        <f t="shared" si="14"/>
        <v>-</v>
      </c>
      <c r="J7" s="31">
        <v>5</v>
      </c>
      <c r="K7" s="32" t="str">
        <f>(P27)</f>
        <v>.</v>
      </c>
      <c r="L7" s="32" t="str">
        <f>(N27)</f>
        <v>.</v>
      </c>
      <c r="M7" s="33" t="str">
        <f t="shared" si="15"/>
        <v>-</v>
      </c>
      <c r="N7" s="78">
        <v>4</v>
      </c>
      <c r="O7" s="32" t="str">
        <f>(P22)</f>
        <v>.</v>
      </c>
      <c r="P7" s="32" t="str">
        <f>(N22)</f>
        <v>.</v>
      </c>
      <c r="Q7" s="33" t="str">
        <f t="shared" ref="Q7:Q8" si="17">IF(O7=".","-",IF(O7&gt;P7,"g",IF(O7=P7,"d","v")))</f>
        <v>-</v>
      </c>
      <c r="R7" s="34"/>
      <c r="S7" s="35"/>
      <c r="T7" s="35"/>
      <c r="U7" s="35"/>
      <c r="V7" s="31">
        <v>3</v>
      </c>
      <c r="W7" s="32" t="str">
        <f>(N20)</f>
        <v>.</v>
      </c>
      <c r="X7" s="32" t="str">
        <f>(P20)</f>
        <v>.</v>
      </c>
      <c r="Y7" s="33" t="str">
        <f t="shared" si="3"/>
        <v>-</v>
      </c>
      <c r="Z7" s="36"/>
      <c r="AA7" s="37">
        <f t="shared" si="4"/>
        <v>0</v>
      </c>
      <c r="AB7" s="38">
        <f t="shared" si="5"/>
        <v>0</v>
      </c>
      <c r="AC7" s="38">
        <f t="shared" si="6"/>
        <v>0</v>
      </c>
      <c r="AD7" s="38">
        <f t="shared" si="7"/>
        <v>0</v>
      </c>
      <c r="AE7" s="76">
        <f t="shared" ref="AE7:AF7" si="18">SUM(IF(G7&lt;&gt;".",G7)+IF(K7&lt;&gt;".",K7)+IF(O7&lt;&gt;".",O7)+IF(C7&lt;&gt;".",C7)+IF(W7&lt;&gt;".",W7))</f>
        <v>0</v>
      </c>
      <c r="AF7" s="76">
        <f t="shared" si="18"/>
        <v>0</v>
      </c>
      <c r="AG7" s="39">
        <f t="shared" si="9"/>
        <v>0</v>
      </c>
      <c r="AH7" s="40"/>
      <c r="AI7" s="29">
        <f t="shared" si="10"/>
        <v>1</v>
      </c>
      <c r="AJ7" s="75"/>
      <c r="AK7" s="30">
        <f t="shared" si="11"/>
        <v>0</v>
      </c>
    </row>
    <row r="8" spans="1:37" ht="16.5" thickBot="1">
      <c r="A8" s="85" t="s">
        <v>46</v>
      </c>
      <c r="B8" s="41">
        <v>1</v>
      </c>
      <c r="C8" s="42" t="str">
        <f>(P10)</f>
        <v>.</v>
      </c>
      <c r="D8" s="42" t="str">
        <f>(N10)</f>
        <v>.</v>
      </c>
      <c r="E8" s="43" t="str">
        <f t="shared" si="12"/>
        <v>-</v>
      </c>
      <c r="F8" s="41">
        <v>4</v>
      </c>
      <c r="G8" s="42" t="str">
        <f>(P23)</f>
        <v>.</v>
      </c>
      <c r="H8" s="42" t="str">
        <f>(N23)</f>
        <v>.</v>
      </c>
      <c r="I8" s="43" t="str">
        <f t="shared" si="14"/>
        <v>-</v>
      </c>
      <c r="J8" s="41">
        <v>2</v>
      </c>
      <c r="K8" s="42" t="str">
        <f>(P14)</f>
        <v>.</v>
      </c>
      <c r="L8" s="42" t="str">
        <f>(N14)</f>
        <v>.</v>
      </c>
      <c r="M8" s="43" t="str">
        <f t="shared" si="15"/>
        <v>-</v>
      </c>
      <c r="N8" s="79">
        <v>5</v>
      </c>
      <c r="O8" s="42" t="str">
        <f>(X6)</f>
        <v>.</v>
      </c>
      <c r="P8" s="42" t="str">
        <f>(W6)</f>
        <v>.</v>
      </c>
      <c r="Q8" s="43" t="str">
        <f t="shared" si="17"/>
        <v>-</v>
      </c>
      <c r="R8" s="41">
        <v>3</v>
      </c>
      <c r="S8" s="42" t="str">
        <f>(P20)</f>
        <v>.</v>
      </c>
      <c r="T8" s="42" t="str">
        <f>(N20)</f>
        <v>.</v>
      </c>
      <c r="U8" s="43" t="str">
        <f>IF(S8=".","-",IF(S8&gt;T8,"g",IF(S8=T8,"d","v")))</f>
        <v>-</v>
      </c>
      <c r="V8" s="44"/>
      <c r="W8" s="45"/>
      <c r="X8" s="45"/>
      <c r="Y8" s="45"/>
      <c r="Z8" s="14"/>
      <c r="AA8" s="46">
        <f t="shared" si="4"/>
        <v>0</v>
      </c>
      <c r="AB8" s="47">
        <f t="shared" si="5"/>
        <v>0</v>
      </c>
      <c r="AC8" s="47">
        <f t="shared" si="6"/>
        <v>0</v>
      </c>
      <c r="AD8" s="47">
        <f t="shared" si="7"/>
        <v>0</v>
      </c>
      <c r="AE8" s="48">
        <f t="shared" ref="AE8:AF8" si="19">SUM(IF(G8&lt;&gt;".",G8)+IF(K8&lt;&gt;".",K8)+IF(O8&lt;&gt;".",O8)+IF(S8&lt;&gt;".",S8)+IF(C8&lt;&gt;".",C8))</f>
        <v>0</v>
      </c>
      <c r="AF8" s="48">
        <f t="shared" si="19"/>
        <v>0</v>
      </c>
      <c r="AG8" s="49">
        <f t="shared" si="9"/>
        <v>0</v>
      </c>
      <c r="AH8" s="16"/>
      <c r="AI8" s="50">
        <f t="shared" si="10"/>
        <v>1</v>
      </c>
      <c r="AJ8" s="75"/>
      <c r="AK8" s="30">
        <f t="shared" si="11"/>
        <v>0</v>
      </c>
    </row>
    <row r="9" spans="1:37" ht="12" customHeight="1" thickTop="1">
      <c r="A9" s="16"/>
      <c r="B9" s="51"/>
      <c r="C9" s="52"/>
      <c r="D9" s="52"/>
      <c r="E9" s="53"/>
      <c r="F9" s="51"/>
      <c r="G9" s="52"/>
      <c r="H9" s="52"/>
      <c r="I9" s="53"/>
      <c r="J9" s="51"/>
      <c r="K9" s="52"/>
      <c r="L9" s="52"/>
      <c r="M9" s="53"/>
      <c r="N9" s="51"/>
      <c r="O9" s="52"/>
      <c r="P9" s="52"/>
      <c r="Q9" s="53"/>
      <c r="R9" s="51"/>
      <c r="S9" s="52"/>
      <c r="T9" s="52"/>
      <c r="U9" s="53"/>
      <c r="V9" s="16"/>
      <c r="W9" s="16"/>
      <c r="X9" s="16"/>
      <c r="Y9" s="16"/>
      <c r="Z9" s="16"/>
      <c r="AA9" s="54"/>
      <c r="AB9" s="12"/>
      <c r="AC9" s="12"/>
      <c r="AD9" s="12"/>
      <c r="AE9" s="55"/>
      <c r="AF9" s="55"/>
      <c r="AG9" s="56"/>
      <c r="AH9" s="16"/>
      <c r="AI9" s="16"/>
      <c r="AJ9" s="16"/>
      <c r="AK9" s="16"/>
    </row>
    <row r="10" spans="1:37" ht="26.25">
      <c r="A10" s="57">
        <v>1</v>
      </c>
      <c r="B10" s="58"/>
      <c r="D10" s="13"/>
      <c r="E10" s="16"/>
      <c r="F10" s="16"/>
      <c r="G10" s="16"/>
      <c r="H10" s="16"/>
      <c r="I10" s="16"/>
      <c r="J10" s="16"/>
      <c r="L10" s="60" t="str">
        <f>($A$3)</f>
        <v>Viktor Lukács</v>
      </c>
      <c r="N10" s="61" t="s">
        <v>33</v>
      </c>
      <c r="O10" s="62" t="s">
        <v>34</v>
      </c>
      <c r="P10" s="61" t="s">
        <v>33</v>
      </c>
      <c r="Q10" s="59"/>
      <c r="R10" s="63" t="str">
        <f>($A$8)</f>
        <v>Halley Tanaka</v>
      </c>
      <c r="S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ht="20.25">
      <c r="A11" s="16"/>
      <c r="B11" s="65"/>
      <c r="E11" s="16"/>
      <c r="F11" s="16"/>
      <c r="G11" s="16"/>
      <c r="H11" s="16"/>
      <c r="I11" s="16"/>
      <c r="J11" s="16"/>
      <c r="L11" s="60" t="str">
        <f>($A$5)</f>
        <v>Abel Cepa</v>
      </c>
      <c r="N11" s="61" t="s">
        <v>33</v>
      </c>
      <c r="O11" s="62" t="s">
        <v>34</v>
      </c>
      <c r="P11" s="61" t="s">
        <v>33</v>
      </c>
      <c r="R11" s="63" t="str">
        <f>($A$6)</f>
        <v>Marcelo "Aranha" Matos</v>
      </c>
      <c r="S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ht="20.25">
      <c r="A12" s="16"/>
      <c r="B12" s="65"/>
      <c r="D12" s="13"/>
      <c r="E12" s="16"/>
      <c r="F12" s="16"/>
      <c r="G12" s="16"/>
      <c r="H12" s="16"/>
      <c r="I12" s="16"/>
      <c r="J12" s="16"/>
      <c r="L12" s="60" t="str">
        <f>($A$4)</f>
        <v>Gábor Kondor</v>
      </c>
      <c r="N12" s="61" t="s">
        <v>33</v>
      </c>
      <c r="O12" s="62" t="s">
        <v>34</v>
      </c>
      <c r="P12" s="61" t="s">
        <v>33</v>
      </c>
      <c r="Q12" s="80"/>
      <c r="R12" s="63" t="str">
        <f>($A$7)</f>
        <v>Rodrigo Barbosa</v>
      </c>
      <c r="S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ht="3.75" customHeight="1">
      <c r="A13" s="51"/>
      <c r="B13" s="65"/>
      <c r="C13" s="66"/>
      <c r="D13" s="67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81"/>
      <c r="P13" s="82"/>
      <c r="Q13" s="81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</row>
    <row r="14" spans="1:37" ht="26.25">
      <c r="A14" s="57">
        <v>2</v>
      </c>
      <c r="B14" s="58"/>
      <c r="C14" s="16"/>
      <c r="D14" s="13"/>
      <c r="E14" s="16"/>
      <c r="F14" s="16"/>
      <c r="G14" s="16"/>
      <c r="H14" s="16"/>
      <c r="I14" s="16"/>
      <c r="J14" s="16"/>
      <c r="K14" s="59"/>
      <c r="L14" s="60" t="str">
        <f>($A$5)</f>
        <v>Abel Cepa</v>
      </c>
      <c r="N14" s="61" t="s">
        <v>33</v>
      </c>
      <c r="O14" s="62" t="s">
        <v>34</v>
      </c>
      <c r="P14" s="61" t="s">
        <v>33</v>
      </c>
      <c r="Q14" s="59"/>
      <c r="R14" s="63" t="str">
        <f>($A$8)</f>
        <v>Halley Tanaka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64"/>
      <c r="AJ14" s="16"/>
      <c r="AK14" s="16"/>
    </row>
    <row r="15" spans="1:37" ht="20.25">
      <c r="A15" s="51"/>
      <c r="B15" s="65"/>
      <c r="E15" s="16"/>
      <c r="F15" s="16"/>
      <c r="G15" s="16"/>
      <c r="H15" s="16"/>
      <c r="I15" s="16"/>
      <c r="J15" s="16"/>
      <c r="L15" s="60" t="str">
        <f>($A$4)</f>
        <v>Gábor Kondor</v>
      </c>
      <c r="N15" s="61" t="s">
        <v>33</v>
      </c>
      <c r="O15" s="62" t="s">
        <v>34</v>
      </c>
      <c r="P15" s="61" t="s">
        <v>33</v>
      </c>
      <c r="R15" s="63" t="str">
        <f>($A$6)</f>
        <v>Marcelo "Aranha" Matos</v>
      </c>
      <c r="S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I15" s="64"/>
    </row>
    <row r="16" spans="1:37" ht="20.25">
      <c r="A16" s="51"/>
      <c r="B16" s="65"/>
      <c r="D16" s="13"/>
      <c r="E16" s="16"/>
      <c r="F16" s="16"/>
      <c r="G16" s="16"/>
      <c r="H16" s="16"/>
      <c r="I16" s="16"/>
      <c r="J16" s="16"/>
      <c r="L16" s="60" t="str">
        <f>($A$3)</f>
        <v>Viktor Lukács</v>
      </c>
      <c r="N16" s="61" t="s">
        <v>33</v>
      </c>
      <c r="O16" s="62" t="s">
        <v>34</v>
      </c>
      <c r="P16" s="61" t="s">
        <v>33</v>
      </c>
      <c r="Q16" s="80"/>
      <c r="R16" s="63" t="str">
        <f>($A$7)</f>
        <v>Rodrigo Barbosa</v>
      </c>
      <c r="S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I16" s="64"/>
      <c r="AJ16" s="16"/>
    </row>
    <row r="17" spans="1:35" ht="3.75" customHeight="1">
      <c r="A17" s="51"/>
      <c r="B17" s="65"/>
      <c r="C17" s="66"/>
      <c r="D17" s="67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81"/>
      <c r="P17" s="82"/>
      <c r="Q17" s="81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</row>
    <row r="18" spans="1:35" ht="26.25">
      <c r="A18" s="57">
        <v>3</v>
      </c>
      <c r="B18" s="68"/>
      <c r="D18" s="13"/>
      <c r="E18" s="16"/>
      <c r="F18" s="16"/>
      <c r="G18" s="16"/>
      <c r="H18" s="16"/>
      <c r="I18" s="16"/>
      <c r="J18" s="16"/>
      <c r="L18" s="60" t="str">
        <f>($A$4)</f>
        <v>Gábor Kondor</v>
      </c>
      <c r="N18" s="61" t="s">
        <v>33</v>
      </c>
      <c r="O18" s="62" t="s">
        <v>34</v>
      </c>
      <c r="P18" s="61" t="s">
        <v>33</v>
      </c>
      <c r="Q18" s="59"/>
      <c r="R18" s="63" t="str">
        <f>($A$5)</f>
        <v>Abel Cepa</v>
      </c>
      <c r="S18" s="16"/>
      <c r="W18" s="16"/>
      <c r="X18" s="16"/>
      <c r="Y18" s="16"/>
      <c r="Z18" s="16"/>
      <c r="AA18" s="16"/>
      <c r="AB18" s="16"/>
      <c r="AE18" s="16"/>
      <c r="AF18" s="16"/>
      <c r="AG18" s="16"/>
      <c r="AI18" s="64"/>
    </row>
    <row r="19" spans="1:35" ht="20.25">
      <c r="A19" s="51"/>
      <c r="B19" s="69"/>
      <c r="E19" s="16"/>
      <c r="F19" s="16"/>
      <c r="G19" s="16"/>
      <c r="H19" s="16"/>
      <c r="I19" s="16"/>
      <c r="L19" s="60" t="str">
        <f>($A$3)</f>
        <v>Viktor Lukács</v>
      </c>
      <c r="N19" s="61" t="s">
        <v>33</v>
      </c>
      <c r="O19" s="62" t="s">
        <v>34</v>
      </c>
      <c r="P19" s="61" t="s">
        <v>33</v>
      </c>
      <c r="R19" s="63" t="str">
        <f>($A$6)</f>
        <v>Marcelo "Aranha" Matos</v>
      </c>
      <c r="S19" s="16"/>
      <c r="W19" s="16"/>
      <c r="X19" s="16"/>
      <c r="Y19" s="16"/>
      <c r="Z19" s="16"/>
      <c r="AA19" s="16"/>
      <c r="AB19" s="16"/>
      <c r="AE19" s="16"/>
      <c r="AF19" s="16"/>
      <c r="AG19" s="16"/>
      <c r="AI19" s="64"/>
    </row>
    <row r="20" spans="1:35" ht="20.25">
      <c r="A20" s="51"/>
      <c r="B20" s="69"/>
      <c r="D20" s="13"/>
      <c r="E20" s="16"/>
      <c r="F20" s="16"/>
      <c r="G20" s="16"/>
      <c r="H20" s="16"/>
      <c r="I20" s="16"/>
      <c r="J20" s="16"/>
      <c r="L20" s="60" t="str">
        <f>($A$7)</f>
        <v>Rodrigo Barbosa</v>
      </c>
      <c r="N20" s="61" t="s">
        <v>33</v>
      </c>
      <c r="O20" s="62" t="s">
        <v>34</v>
      </c>
      <c r="P20" s="61" t="s">
        <v>33</v>
      </c>
      <c r="Q20" s="80"/>
      <c r="R20" s="63" t="str">
        <f>($A$8)</f>
        <v>Halley Tanaka</v>
      </c>
      <c r="S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I20" s="64"/>
    </row>
    <row r="21" spans="1:35" ht="3.75" customHeight="1">
      <c r="A21" s="51"/>
      <c r="B21" s="69"/>
      <c r="C21" s="70"/>
      <c r="D21" s="70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</row>
    <row r="22" spans="1:35" ht="15.75" customHeight="1">
      <c r="A22" s="57">
        <v>4</v>
      </c>
      <c r="B22" s="58"/>
      <c r="D22" s="13"/>
      <c r="E22" s="16"/>
      <c r="F22" s="16"/>
      <c r="G22" s="16"/>
      <c r="H22" s="16"/>
      <c r="I22" s="16"/>
      <c r="J22" s="16"/>
      <c r="L22" s="60" t="str">
        <f>($A$6)</f>
        <v>Marcelo "Aranha" Matos</v>
      </c>
      <c r="N22" s="61" t="s">
        <v>33</v>
      </c>
      <c r="O22" s="62" t="s">
        <v>34</v>
      </c>
      <c r="P22" s="61" t="s">
        <v>33</v>
      </c>
      <c r="Q22" s="59"/>
      <c r="R22" s="63" t="str">
        <f>($A$7)</f>
        <v>Rodrigo Barbosa</v>
      </c>
      <c r="S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5" ht="15.75" customHeight="1">
      <c r="A23" s="51"/>
      <c r="B23" s="65"/>
      <c r="E23" s="16"/>
      <c r="F23" s="16"/>
      <c r="G23" s="16"/>
      <c r="H23" s="16"/>
      <c r="I23" s="16"/>
      <c r="J23" s="16"/>
      <c r="L23" s="60" t="str">
        <f>($A$4)</f>
        <v>Gábor Kondor</v>
      </c>
      <c r="N23" s="61" t="s">
        <v>33</v>
      </c>
      <c r="O23" s="62" t="s">
        <v>34</v>
      </c>
      <c r="P23" s="61" t="s">
        <v>33</v>
      </c>
      <c r="R23" s="63" t="str">
        <f>($A$8)</f>
        <v>Halley Tanaka</v>
      </c>
      <c r="S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5" ht="15.75" customHeight="1">
      <c r="A24" s="51"/>
      <c r="B24" s="65"/>
      <c r="D24" s="13"/>
      <c r="E24" s="16"/>
      <c r="F24" s="16"/>
      <c r="G24" s="16"/>
      <c r="H24" s="16"/>
      <c r="I24" s="16"/>
      <c r="J24" s="16"/>
      <c r="L24" s="60" t="str">
        <f>($A$3)</f>
        <v>Viktor Lukács</v>
      </c>
      <c r="N24" s="61" t="s">
        <v>33</v>
      </c>
      <c r="O24" s="62" t="s">
        <v>34</v>
      </c>
      <c r="P24" s="61" t="s">
        <v>33</v>
      </c>
      <c r="Q24" s="80"/>
      <c r="R24" s="63" t="str">
        <f>($A$5)</f>
        <v>Abel Cepa</v>
      </c>
      <c r="S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5" ht="3.75" customHeight="1">
      <c r="A25" s="51"/>
      <c r="B25" s="65"/>
      <c r="C25" s="66"/>
      <c r="D25" s="67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81"/>
      <c r="P25" s="82"/>
      <c r="Q25" s="81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</row>
    <row r="26" spans="1:35" ht="15.75" customHeight="1">
      <c r="A26" s="57">
        <v>5</v>
      </c>
      <c r="B26" s="68"/>
      <c r="D26" s="13"/>
      <c r="E26" s="16"/>
      <c r="F26" s="16"/>
      <c r="G26" s="16"/>
      <c r="H26" s="16"/>
      <c r="I26" s="16"/>
      <c r="J26" s="16"/>
      <c r="L26" s="60" t="str">
        <f>($A$3)</f>
        <v>Viktor Lukács</v>
      </c>
      <c r="M26" s="59"/>
      <c r="N26" s="61" t="s">
        <v>33</v>
      </c>
      <c r="O26" s="62" t="s">
        <v>34</v>
      </c>
      <c r="P26" s="61" t="s">
        <v>33</v>
      </c>
      <c r="Q26" s="16"/>
      <c r="R26" s="63" t="str">
        <f>($A$4)</f>
        <v>Gábor Kondor</v>
      </c>
      <c r="S26" s="16"/>
      <c r="W26" s="16"/>
      <c r="X26" s="16"/>
      <c r="Y26" s="16"/>
      <c r="Z26" s="16"/>
      <c r="AA26" s="16"/>
      <c r="AB26" s="16"/>
      <c r="AE26" s="16"/>
      <c r="AF26" s="16"/>
      <c r="AG26" s="16"/>
    </row>
    <row r="27" spans="1:35" ht="15.75" customHeight="1">
      <c r="A27" s="51"/>
      <c r="B27" s="69"/>
      <c r="E27" s="16"/>
      <c r="F27" s="16"/>
      <c r="G27" s="16"/>
      <c r="H27" s="16"/>
      <c r="I27" s="16"/>
      <c r="J27" s="16"/>
      <c r="L27" s="60" t="str">
        <f>($A$5)</f>
        <v>Abel Cepa</v>
      </c>
      <c r="N27" s="61" t="s">
        <v>33</v>
      </c>
      <c r="O27" s="62" t="s">
        <v>34</v>
      </c>
      <c r="P27" s="61" t="s">
        <v>33</v>
      </c>
      <c r="R27" s="63" t="str">
        <f>($A$7)</f>
        <v>Rodrigo Barbosa</v>
      </c>
      <c r="S27" s="16"/>
      <c r="W27" s="16"/>
      <c r="X27" s="16"/>
      <c r="Y27" s="16"/>
      <c r="Z27" s="16"/>
      <c r="AA27" s="16"/>
      <c r="AB27" s="16"/>
      <c r="AE27" s="16"/>
      <c r="AF27" s="16"/>
      <c r="AG27" s="16"/>
    </row>
    <row r="28" spans="1:35" ht="15.75" customHeight="1">
      <c r="A28" s="51"/>
      <c r="B28" s="69"/>
      <c r="D28" s="13"/>
      <c r="E28" s="16"/>
      <c r="F28" s="16"/>
      <c r="G28" s="16"/>
      <c r="H28" s="16"/>
      <c r="I28" s="16"/>
      <c r="J28" s="16"/>
      <c r="L28" s="60" t="str">
        <f>($A$6)</f>
        <v>Marcelo "Aranha" Matos</v>
      </c>
      <c r="N28" s="61" t="s">
        <v>33</v>
      </c>
      <c r="O28" s="62" t="s">
        <v>34</v>
      </c>
      <c r="P28" s="61" t="s">
        <v>33</v>
      </c>
      <c r="Q28" s="80"/>
      <c r="R28" s="63" t="str">
        <f>($A$8)</f>
        <v>Halley Tanaka</v>
      </c>
      <c r="S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5" ht="3.75" customHeight="1">
      <c r="A29" s="51"/>
      <c r="B29" s="69"/>
      <c r="C29" s="70"/>
      <c r="D29" s="70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1:35" ht="15.75" customHeight="1"/>
    <row r="31" spans="1:35" ht="15.75" customHeight="1">
      <c r="A31" s="51"/>
    </row>
    <row r="32" spans="1:35" ht="15.75" customHeight="1">
      <c r="A32" s="51"/>
    </row>
    <row r="33" spans="1:23" ht="3.75" customHeight="1">
      <c r="A33" s="16"/>
    </row>
    <row r="34" spans="1:23" ht="15.75" customHeight="1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ht="15.75" customHeight="1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ht="15.75" customHeight="1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ht="15.75" customHeight="1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ht="15.75" customHeight="1"/>
    <row r="39" spans="1:23" ht="15.75" customHeight="1"/>
    <row r="40" spans="1:23" ht="15.75" customHeight="1"/>
    <row r="41" spans="1:23" ht="15.75" customHeight="1"/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A1:AG1"/>
    <mergeCell ref="B2:E2"/>
    <mergeCell ref="F2:I2"/>
    <mergeCell ref="J2:M2"/>
    <mergeCell ref="N2:Q2"/>
    <mergeCell ref="R2:U2"/>
    <mergeCell ref="V2:Y2"/>
  </mergeCells>
  <conditionalFormatting sqref="E4:E8 I3 I5:I8 M3:M4 M6:M8 Q3:Q5 Q7:Q8 U3:U6 U8 Y3:Y7">
    <cfRule type="cellIs" dxfId="8" priority="1" stopIfTrue="1" operator="equal">
      <formula>"g"</formula>
    </cfRule>
  </conditionalFormatting>
  <conditionalFormatting sqref="E4:E8 I3 I5:I8 M3:M4 M6:M8 Q3:Q5 Q7:Q8 U3:U6 U8 Y3:Y7">
    <cfRule type="cellIs" dxfId="7" priority="2" stopIfTrue="1" operator="equal">
      <formula>"d"</formula>
    </cfRule>
  </conditionalFormatting>
  <conditionalFormatting sqref="E4:E8 I3 I5:I8 M3:M4 M6:M8 Q3:Q5 Q7:Q8 U3:U6 U8 Y3:Y7">
    <cfRule type="cellIs" dxfId="6" priority="3" stopIfTrue="1" operator="equal">
      <formula>"v"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workbookViewId="0">
      <selection activeCell="L1" sqref="L1"/>
    </sheetView>
  </sheetViews>
  <sheetFormatPr defaultColWidth="11.21875" defaultRowHeight="15"/>
  <cols>
    <col min="1" max="1" width="14.77734375" bestFit="1" customWidth="1"/>
    <col min="2" max="2" width="1.21875" bestFit="1" customWidth="1"/>
    <col min="3" max="4" width="1.33203125" bestFit="1" customWidth="1"/>
    <col min="5" max="5" width="5" customWidth="1"/>
    <col min="6" max="6" width="1.21875" bestFit="1" customWidth="1"/>
    <col min="7" max="8" width="1.33203125" bestFit="1" customWidth="1"/>
    <col min="9" max="9" width="4.33203125" customWidth="1"/>
    <col min="10" max="10" width="1.21875" bestFit="1" customWidth="1"/>
    <col min="11" max="11" width="1.33203125" bestFit="1" customWidth="1"/>
    <col min="12" max="12" width="5" customWidth="1"/>
    <col min="13" max="13" width="1" hidden="1" customWidth="1"/>
    <col min="14" max="14" width="1.5546875" bestFit="1" customWidth="1"/>
    <col min="15" max="15" width="1.88671875" customWidth="1"/>
    <col min="16" max="16" width="1.5546875" bestFit="1" customWidth="1"/>
    <col min="17" max="17" width="2.109375" customWidth="1"/>
    <col min="18" max="18" width="7.77734375" customWidth="1"/>
    <col min="19" max="20" width="1.33203125" hidden="1" customWidth="1"/>
    <col min="21" max="21" width="1" hidden="1" customWidth="1"/>
    <col min="22" max="22" width="1.21875" bestFit="1" customWidth="1"/>
    <col min="23" max="24" width="1.33203125" bestFit="1" customWidth="1"/>
    <col min="25" max="25" width="4.88671875" customWidth="1"/>
    <col min="26" max="26" width="0.88671875" customWidth="1"/>
    <col min="27" max="30" width="2.33203125" bestFit="1" customWidth="1"/>
    <col min="31" max="31" width="1.5546875" bestFit="1" customWidth="1"/>
    <col min="32" max="32" width="1.6640625" bestFit="1" customWidth="1"/>
    <col min="33" max="33" width="1.88671875" bestFit="1" customWidth="1"/>
    <col min="34" max="34" width="0.44140625" customWidth="1"/>
    <col min="35" max="35" width="2.21875" bestFit="1" customWidth="1"/>
    <col min="36" max="36" width="0.44140625" customWidth="1"/>
    <col min="37" max="37" width="1.44140625" bestFit="1" customWidth="1"/>
  </cols>
  <sheetData>
    <row r="1" spans="1:37" ht="16.5" thickBot="1">
      <c r="A1" s="11" t="s">
        <v>55</v>
      </c>
      <c r="AA1" s="144">
        <v>44842</v>
      </c>
      <c r="AB1" s="145"/>
      <c r="AC1" s="145"/>
      <c r="AD1" s="145"/>
      <c r="AE1" s="145"/>
      <c r="AF1" s="145"/>
      <c r="AG1" s="146"/>
      <c r="AI1" s="12"/>
      <c r="AJ1" s="13"/>
    </row>
    <row r="2" spans="1:37" ht="33.75" customHeight="1" thickTop="1" thickBot="1">
      <c r="A2" s="83" t="s">
        <v>54</v>
      </c>
      <c r="B2" s="147" t="str">
        <f>(A3)</f>
        <v>Imre Horváth</v>
      </c>
      <c r="C2" s="148"/>
      <c r="D2" s="148"/>
      <c r="E2" s="148"/>
      <c r="F2" s="149" t="str">
        <f>(A4)</f>
        <v>János Koczor</v>
      </c>
      <c r="G2" s="148"/>
      <c r="H2" s="148"/>
      <c r="I2" s="148"/>
      <c r="J2" s="149" t="str">
        <f>(A5)</f>
        <v>Lehel Valics</v>
      </c>
      <c r="K2" s="148"/>
      <c r="L2" s="148"/>
      <c r="M2" s="148"/>
      <c r="N2" s="149" t="str">
        <f>(A6)</f>
        <v>István Incze</v>
      </c>
      <c r="O2" s="148"/>
      <c r="P2" s="148"/>
      <c r="Q2" s="148"/>
      <c r="R2" s="149" t="str">
        <f>(A7)</f>
        <v>Alan Shaolin</v>
      </c>
      <c r="S2" s="148"/>
      <c r="T2" s="148"/>
      <c r="U2" s="148"/>
      <c r="V2" s="149" t="str">
        <f>(A8)</f>
        <v>Marco G. Perez</v>
      </c>
      <c r="W2" s="148"/>
      <c r="X2" s="148"/>
      <c r="Y2" s="148"/>
      <c r="Z2" s="14"/>
      <c r="AA2" s="71" t="s">
        <v>24</v>
      </c>
      <c r="AB2" s="15" t="s">
        <v>25</v>
      </c>
      <c r="AC2" s="15" t="s">
        <v>26</v>
      </c>
      <c r="AD2" s="15" t="s">
        <v>27</v>
      </c>
      <c r="AE2" s="72" t="s">
        <v>28</v>
      </c>
      <c r="AF2" s="72" t="s">
        <v>29</v>
      </c>
      <c r="AG2" s="73" t="s">
        <v>30</v>
      </c>
      <c r="AH2" s="16"/>
      <c r="AI2" s="17" t="s">
        <v>31</v>
      </c>
      <c r="AJ2" s="74"/>
      <c r="AK2" s="18" t="s">
        <v>32</v>
      </c>
    </row>
    <row r="3" spans="1:37" ht="16.5" thickTop="1">
      <c r="A3" s="87" t="s">
        <v>48</v>
      </c>
      <c r="B3" s="19"/>
      <c r="C3" s="20"/>
      <c r="D3" s="20"/>
      <c r="E3" s="20"/>
      <c r="F3" s="21">
        <v>5</v>
      </c>
      <c r="G3" s="22" t="str">
        <f>(N26)</f>
        <v>.</v>
      </c>
      <c r="H3" s="22" t="str">
        <f>(P26)</f>
        <v>.</v>
      </c>
      <c r="I3" s="23" t="str">
        <f>IF(G3=".","-",IF(G3&gt;H3,"g",IF(G3=H3,"d","v")))</f>
        <v>-</v>
      </c>
      <c r="J3" s="21">
        <v>4</v>
      </c>
      <c r="K3" s="22" t="str">
        <f>(N24)</f>
        <v>.</v>
      </c>
      <c r="L3" s="22" t="str">
        <f>(P24)</f>
        <v>.</v>
      </c>
      <c r="M3" s="23" t="str">
        <f t="shared" ref="M3:M4" si="0">IF(K3=".","-",IF(K3&gt;L3,"g",IF(K3=L3,"d","v")))</f>
        <v>-</v>
      </c>
      <c r="N3" s="21">
        <v>3</v>
      </c>
      <c r="O3" s="22" t="str">
        <f>(N19)</f>
        <v>.</v>
      </c>
      <c r="P3" s="22" t="str">
        <f>(P19)</f>
        <v>.</v>
      </c>
      <c r="Q3" s="23" t="str">
        <f t="shared" ref="Q3:Q5" si="1">IF(O3=".","-",IF(O3&gt;P3,"g",IF(O3=P3,"d","v")))</f>
        <v>-</v>
      </c>
      <c r="R3" s="21">
        <v>2</v>
      </c>
      <c r="S3" s="22" t="str">
        <f>(N16)</f>
        <v>.</v>
      </c>
      <c r="T3" s="22" t="str">
        <f>(P16)</f>
        <v>.</v>
      </c>
      <c r="U3" s="23" t="str">
        <f t="shared" ref="U3:U6" si="2">IF(S3=".","-",IF(S3&gt;T3,"g",IF(S3=T3,"d","v")))</f>
        <v>-</v>
      </c>
      <c r="V3" s="21">
        <v>1</v>
      </c>
      <c r="W3" s="22" t="str">
        <f>(N10)</f>
        <v>.</v>
      </c>
      <c r="X3" s="22" t="str">
        <f>(P10)</f>
        <v>.</v>
      </c>
      <c r="Y3" s="23" t="str">
        <f t="shared" ref="Y3:Y7" si="3">IF(W3=".","-",IF(W3&gt;X3,"g",IF(W3=X3,"d","v")))</f>
        <v>-</v>
      </c>
      <c r="Z3" s="24"/>
      <c r="AA3" s="25">
        <f t="shared" ref="AA3:AA8" si="4">SUM(AB3:AD3)</f>
        <v>0</v>
      </c>
      <c r="AB3" s="26">
        <f t="shared" ref="AB3:AB8" si="5">COUNTIF(B3:Y3,"g")</f>
        <v>0</v>
      </c>
      <c r="AC3" s="26">
        <f t="shared" ref="AC3:AC8" si="6">COUNTIF(B3:Y3,"d")</f>
        <v>0</v>
      </c>
      <c r="AD3" s="26">
        <f t="shared" ref="AD3:AD8" si="7">COUNTIF(B3:Y3,"v")</f>
        <v>0</v>
      </c>
      <c r="AE3" s="27">
        <f t="shared" ref="AE3:AF3" si="8">SUM(IF(G3&lt;&gt;".",G3)+IF(K3&lt;&gt;".",K3)+IF(O3&lt;&gt;".",O3)+IF(S3&lt;&gt;".",S3)+IF(W3&lt;&gt;".",W3))</f>
        <v>0</v>
      </c>
      <c r="AF3" s="27">
        <f t="shared" si="8"/>
        <v>0</v>
      </c>
      <c r="AG3" s="28">
        <f t="shared" ref="AG3:AG8" si="9">SUM(AB3*3+AC3*1)</f>
        <v>0</v>
      </c>
      <c r="AH3" s="16"/>
      <c r="AI3" s="29">
        <f t="shared" ref="AI3:AI8" si="10">RANK(AG3,$AG$3:$AG$8,0)</f>
        <v>1</v>
      </c>
      <c r="AJ3" s="75"/>
      <c r="AK3" s="30">
        <f t="shared" ref="AK3:AK8" si="11">SUM(AE3-AF3)</f>
        <v>0</v>
      </c>
    </row>
    <row r="4" spans="1:37" ht="15.75">
      <c r="A4" s="84" t="s">
        <v>49</v>
      </c>
      <c r="B4" s="31">
        <v>5</v>
      </c>
      <c r="C4" s="32" t="str">
        <f>(P26)</f>
        <v>.</v>
      </c>
      <c r="D4" s="32" t="str">
        <f>(N26)</f>
        <v>.</v>
      </c>
      <c r="E4" s="33" t="str">
        <f t="shared" ref="E4:E8" si="12">IF(C4=".","-",IF(C4&gt;D4,"g",IF(C4=D4,"d","v")))</f>
        <v>-</v>
      </c>
      <c r="F4" s="34"/>
      <c r="G4" s="35"/>
      <c r="H4" s="35"/>
      <c r="I4" s="35"/>
      <c r="J4" s="31">
        <v>3</v>
      </c>
      <c r="K4" s="32" t="str">
        <f>(N18)</f>
        <v>.</v>
      </c>
      <c r="L4" s="32" t="str">
        <f>(P18)</f>
        <v>.</v>
      </c>
      <c r="M4" s="33" t="str">
        <f t="shared" si="0"/>
        <v>-</v>
      </c>
      <c r="N4" s="31">
        <v>2</v>
      </c>
      <c r="O4" s="32" t="str">
        <f>(N15)</f>
        <v>.</v>
      </c>
      <c r="P4" s="32" t="str">
        <f>(P15)</f>
        <v>.</v>
      </c>
      <c r="Q4" s="33" t="str">
        <f t="shared" si="1"/>
        <v>-</v>
      </c>
      <c r="R4" s="31">
        <v>1</v>
      </c>
      <c r="S4" s="32" t="str">
        <f>(N12)</f>
        <v>.</v>
      </c>
      <c r="T4" s="32" t="str">
        <f>(P12)</f>
        <v>.</v>
      </c>
      <c r="U4" s="33" t="str">
        <f t="shared" si="2"/>
        <v>-</v>
      </c>
      <c r="V4" s="31">
        <v>4</v>
      </c>
      <c r="W4" s="32" t="str">
        <f>(N23)</f>
        <v>.</v>
      </c>
      <c r="X4" s="32" t="str">
        <f>(P23)</f>
        <v>.</v>
      </c>
      <c r="Y4" s="33" t="str">
        <f t="shared" si="3"/>
        <v>-</v>
      </c>
      <c r="Z4" s="36"/>
      <c r="AA4" s="37">
        <f t="shared" si="4"/>
        <v>0</v>
      </c>
      <c r="AB4" s="38">
        <f t="shared" si="5"/>
        <v>0</v>
      </c>
      <c r="AC4" s="38">
        <f t="shared" si="6"/>
        <v>0</v>
      </c>
      <c r="AD4" s="38">
        <f t="shared" si="7"/>
        <v>0</v>
      </c>
      <c r="AE4" s="76">
        <f t="shared" ref="AE4:AF4" si="13">SUM(IF(C4&lt;&gt;".",C4)+IF(K4&lt;&gt;".",K4)+IF(O4&lt;&gt;".",O4)+IF(S4&lt;&gt;".",S4)+IF(W4&lt;&gt;".",W4))</f>
        <v>0</v>
      </c>
      <c r="AF4" s="76">
        <f t="shared" si="13"/>
        <v>0</v>
      </c>
      <c r="AG4" s="39">
        <f t="shared" si="9"/>
        <v>0</v>
      </c>
      <c r="AH4" s="16"/>
      <c r="AI4" s="29">
        <f t="shared" si="10"/>
        <v>1</v>
      </c>
      <c r="AJ4" s="75"/>
      <c r="AK4" s="30">
        <f t="shared" si="11"/>
        <v>0</v>
      </c>
    </row>
    <row r="5" spans="1:37" ht="15.75">
      <c r="A5" s="84" t="s">
        <v>50</v>
      </c>
      <c r="B5" s="31">
        <v>4</v>
      </c>
      <c r="C5" s="32" t="str">
        <f>(P24)</f>
        <v>.</v>
      </c>
      <c r="D5" s="32" t="str">
        <f>(N24)</f>
        <v>.</v>
      </c>
      <c r="E5" s="33" t="str">
        <f t="shared" si="12"/>
        <v>-</v>
      </c>
      <c r="F5" s="31">
        <v>3</v>
      </c>
      <c r="G5" s="32" t="str">
        <f>(P18)</f>
        <v>.</v>
      </c>
      <c r="H5" s="32" t="str">
        <f>(N18)</f>
        <v>.</v>
      </c>
      <c r="I5" s="33" t="str">
        <f t="shared" ref="I5:I8" si="14">IF(G5=".","-",IF(G5&gt;H5,"g",IF(G5=H5,"d","v")))</f>
        <v>-</v>
      </c>
      <c r="J5" s="77"/>
      <c r="K5" s="35"/>
      <c r="L5" s="35"/>
      <c r="M5" s="35"/>
      <c r="N5" s="31">
        <v>1</v>
      </c>
      <c r="O5" s="32" t="str">
        <f>(N11)</f>
        <v>.</v>
      </c>
      <c r="P5" s="32" t="str">
        <f>(P11)</f>
        <v>.</v>
      </c>
      <c r="Q5" s="33" t="str">
        <f t="shared" si="1"/>
        <v>-</v>
      </c>
      <c r="R5" s="31">
        <v>5</v>
      </c>
      <c r="S5" s="32" t="str">
        <f>(N27)</f>
        <v>.</v>
      </c>
      <c r="T5" s="32" t="str">
        <f>(P27)</f>
        <v>.</v>
      </c>
      <c r="U5" s="33" t="str">
        <f t="shared" si="2"/>
        <v>-</v>
      </c>
      <c r="V5" s="31">
        <v>2</v>
      </c>
      <c r="W5" s="32" t="str">
        <f>(N14)</f>
        <v>.</v>
      </c>
      <c r="X5" s="32" t="str">
        <f>(P14)</f>
        <v>.</v>
      </c>
      <c r="Y5" s="33" t="str">
        <f t="shared" si="3"/>
        <v>-</v>
      </c>
      <c r="Z5" s="36"/>
      <c r="AA5" s="37">
        <f t="shared" si="4"/>
        <v>0</v>
      </c>
      <c r="AB5" s="38">
        <f t="shared" si="5"/>
        <v>0</v>
      </c>
      <c r="AC5" s="38">
        <f t="shared" si="6"/>
        <v>0</v>
      </c>
      <c r="AD5" s="38">
        <f t="shared" si="7"/>
        <v>0</v>
      </c>
      <c r="AE5" s="76">
        <f>SUM(IF(C5&lt;&gt;".",C5)+IF(G5&lt;&gt;".",G5)+IF(O5&lt;&gt;".",O5)+IF(S5&lt;&gt;".",S5)+IF(W5&lt;&gt;".",W5))</f>
        <v>0</v>
      </c>
      <c r="AF5" s="76">
        <f>SUM(IF(H5&lt;&gt;".",H5)+IF(D5&lt;&gt;".",D5)+IF(P5&lt;&gt;".",P5)+IF(T5&lt;&gt;".",T5)+IF(X5&lt;&gt;".",X5))</f>
        <v>0</v>
      </c>
      <c r="AG5" s="39">
        <f t="shared" si="9"/>
        <v>0</v>
      </c>
      <c r="AH5" s="16"/>
      <c r="AI5" s="29">
        <f t="shared" si="10"/>
        <v>1</v>
      </c>
      <c r="AJ5" s="75"/>
      <c r="AK5" s="30">
        <f t="shared" si="11"/>
        <v>0</v>
      </c>
    </row>
    <row r="6" spans="1:37" ht="15.75">
      <c r="A6" s="85" t="s">
        <v>51</v>
      </c>
      <c r="B6" s="31">
        <v>3</v>
      </c>
      <c r="C6" s="32" t="str">
        <f>(P19)</f>
        <v>.</v>
      </c>
      <c r="D6" s="32" t="str">
        <f>(N19)</f>
        <v>.</v>
      </c>
      <c r="E6" s="33" t="str">
        <f t="shared" si="12"/>
        <v>-</v>
      </c>
      <c r="F6" s="31">
        <v>2</v>
      </c>
      <c r="G6" s="32" t="str">
        <f>(P15)</f>
        <v>.</v>
      </c>
      <c r="H6" s="32" t="str">
        <f>(N15)</f>
        <v>.</v>
      </c>
      <c r="I6" s="33" t="str">
        <f t="shared" si="14"/>
        <v>-</v>
      </c>
      <c r="J6" s="31">
        <v>1</v>
      </c>
      <c r="K6" s="32" t="str">
        <f>(P11)</f>
        <v>.</v>
      </c>
      <c r="L6" s="32" t="str">
        <f>(N11)</f>
        <v>.</v>
      </c>
      <c r="M6" s="33" t="str">
        <f t="shared" ref="M6:M8" si="15">IF(K6=".","-",IF(K6&gt;L6,"g",IF(K6=L6,"d","v")))</f>
        <v>-</v>
      </c>
      <c r="N6" s="34"/>
      <c r="O6" s="35"/>
      <c r="P6" s="35"/>
      <c r="Q6" s="35"/>
      <c r="R6" s="31">
        <v>4</v>
      </c>
      <c r="S6" s="32" t="str">
        <f>(N22)</f>
        <v>.</v>
      </c>
      <c r="T6" s="32" t="str">
        <f>(P22)</f>
        <v>.</v>
      </c>
      <c r="U6" s="33" t="str">
        <f t="shared" si="2"/>
        <v>-</v>
      </c>
      <c r="V6" s="31">
        <v>5</v>
      </c>
      <c r="W6" s="32" t="str">
        <f>(N28)</f>
        <v>.</v>
      </c>
      <c r="X6" s="32" t="str">
        <f>(P28)</f>
        <v>.</v>
      </c>
      <c r="Y6" s="33" t="str">
        <f t="shared" si="3"/>
        <v>-</v>
      </c>
      <c r="Z6" s="36"/>
      <c r="AA6" s="37">
        <f t="shared" si="4"/>
        <v>0</v>
      </c>
      <c r="AB6" s="38">
        <f t="shared" si="5"/>
        <v>0</v>
      </c>
      <c r="AC6" s="38">
        <f t="shared" si="6"/>
        <v>0</v>
      </c>
      <c r="AD6" s="38">
        <f t="shared" si="7"/>
        <v>0</v>
      </c>
      <c r="AE6" s="76">
        <f t="shared" ref="AE6:AF6" si="16">SUM(IF(G6&lt;&gt;".",G6)+IF(K6&lt;&gt;".",K6)+IF(C6&lt;&gt;".",C6)+IF(S6&lt;&gt;".",S6)+IF(W6&lt;&gt;".",W6))</f>
        <v>0</v>
      </c>
      <c r="AF6" s="76">
        <f t="shared" si="16"/>
        <v>0</v>
      </c>
      <c r="AG6" s="39">
        <f t="shared" si="9"/>
        <v>0</v>
      </c>
      <c r="AH6" s="16"/>
      <c r="AI6" s="29">
        <f t="shared" si="10"/>
        <v>1</v>
      </c>
      <c r="AJ6" s="75"/>
      <c r="AK6" s="30">
        <f t="shared" si="11"/>
        <v>0</v>
      </c>
    </row>
    <row r="7" spans="1:37" ht="15.75">
      <c r="A7" s="85" t="s">
        <v>52</v>
      </c>
      <c r="B7" s="31">
        <v>2</v>
      </c>
      <c r="C7" s="32" t="str">
        <f>(P16)</f>
        <v>.</v>
      </c>
      <c r="D7" s="32" t="str">
        <f>(N16)</f>
        <v>.</v>
      </c>
      <c r="E7" s="33" t="str">
        <f t="shared" si="12"/>
        <v>-</v>
      </c>
      <c r="F7" s="31">
        <v>1</v>
      </c>
      <c r="G7" s="32" t="str">
        <f>(P12)</f>
        <v>.</v>
      </c>
      <c r="H7" s="32" t="str">
        <f>(N12)</f>
        <v>.</v>
      </c>
      <c r="I7" s="33" t="str">
        <f t="shared" si="14"/>
        <v>-</v>
      </c>
      <c r="J7" s="31">
        <v>5</v>
      </c>
      <c r="K7" s="32" t="str">
        <f>(P27)</f>
        <v>.</v>
      </c>
      <c r="L7" s="32" t="str">
        <f>(N27)</f>
        <v>.</v>
      </c>
      <c r="M7" s="33" t="str">
        <f t="shared" si="15"/>
        <v>-</v>
      </c>
      <c r="N7" s="78">
        <v>4</v>
      </c>
      <c r="O7" s="32" t="str">
        <f>(P22)</f>
        <v>.</v>
      </c>
      <c r="P7" s="32" t="str">
        <f>(N22)</f>
        <v>.</v>
      </c>
      <c r="Q7" s="33" t="str">
        <f t="shared" ref="Q7:Q8" si="17">IF(O7=".","-",IF(O7&gt;P7,"g",IF(O7=P7,"d","v")))</f>
        <v>-</v>
      </c>
      <c r="R7" s="34"/>
      <c r="S7" s="35"/>
      <c r="T7" s="35"/>
      <c r="U7" s="35"/>
      <c r="V7" s="31">
        <v>3</v>
      </c>
      <c r="W7" s="32" t="str">
        <f>(N20)</f>
        <v>.</v>
      </c>
      <c r="X7" s="32" t="str">
        <f>(P20)</f>
        <v>.</v>
      </c>
      <c r="Y7" s="33" t="str">
        <f t="shared" si="3"/>
        <v>-</v>
      </c>
      <c r="Z7" s="36"/>
      <c r="AA7" s="37">
        <f t="shared" si="4"/>
        <v>0</v>
      </c>
      <c r="AB7" s="38">
        <f t="shared" si="5"/>
        <v>0</v>
      </c>
      <c r="AC7" s="38">
        <f t="shared" si="6"/>
        <v>0</v>
      </c>
      <c r="AD7" s="38">
        <f t="shared" si="7"/>
        <v>0</v>
      </c>
      <c r="AE7" s="76">
        <f t="shared" ref="AE7:AF7" si="18">SUM(IF(G7&lt;&gt;".",G7)+IF(K7&lt;&gt;".",K7)+IF(O7&lt;&gt;".",O7)+IF(C7&lt;&gt;".",C7)+IF(W7&lt;&gt;".",W7))</f>
        <v>0</v>
      </c>
      <c r="AF7" s="76">
        <f t="shared" si="18"/>
        <v>0</v>
      </c>
      <c r="AG7" s="39">
        <f t="shared" si="9"/>
        <v>0</v>
      </c>
      <c r="AH7" s="40"/>
      <c r="AI7" s="29">
        <f t="shared" si="10"/>
        <v>1</v>
      </c>
      <c r="AJ7" s="75"/>
      <c r="AK7" s="30">
        <f t="shared" si="11"/>
        <v>0</v>
      </c>
    </row>
    <row r="8" spans="1:37" ht="16.5" thickBot="1">
      <c r="A8" s="85" t="s">
        <v>53</v>
      </c>
      <c r="B8" s="41">
        <v>1</v>
      </c>
      <c r="C8" s="42" t="str">
        <f>(P10)</f>
        <v>.</v>
      </c>
      <c r="D8" s="42" t="str">
        <f>(N10)</f>
        <v>.</v>
      </c>
      <c r="E8" s="43" t="str">
        <f t="shared" si="12"/>
        <v>-</v>
      </c>
      <c r="F8" s="41">
        <v>4</v>
      </c>
      <c r="G8" s="42" t="str">
        <f>(P23)</f>
        <v>.</v>
      </c>
      <c r="H8" s="42" t="str">
        <f>(N23)</f>
        <v>.</v>
      </c>
      <c r="I8" s="43" t="str">
        <f t="shared" si="14"/>
        <v>-</v>
      </c>
      <c r="J8" s="41">
        <v>2</v>
      </c>
      <c r="K8" s="42" t="str">
        <f>(P14)</f>
        <v>.</v>
      </c>
      <c r="L8" s="42" t="str">
        <f>(N14)</f>
        <v>.</v>
      </c>
      <c r="M8" s="43" t="str">
        <f t="shared" si="15"/>
        <v>-</v>
      </c>
      <c r="N8" s="79">
        <v>5</v>
      </c>
      <c r="O8" s="42" t="str">
        <f>(X6)</f>
        <v>.</v>
      </c>
      <c r="P8" s="42" t="str">
        <f>(W6)</f>
        <v>.</v>
      </c>
      <c r="Q8" s="43" t="str">
        <f t="shared" si="17"/>
        <v>-</v>
      </c>
      <c r="R8" s="41">
        <v>3</v>
      </c>
      <c r="S8" s="42" t="str">
        <f>(P20)</f>
        <v>.</v>
      </c>
      <c r="T8" s="42" t="str">
        <f>(N20)</f>
        <v>.</v>
      </c>
      <c r="U8" s="43" t="str">
        <f>IF(S8=".","-",IF(S8&gt;T8,"g",IF(S8=T8,"d","v")))</f>
        <v>-</v>
      </c>
      <c r="V8" s="44"/>
      <c r="W8" s="45"/>
      <c r="X8" s="45"/>
      <c r="Y8" s="45"/>
      <c r="Z8" s="14"/>
      <c r="AA8" s="46">
        <f t="shared" si="4"/>
        <v>0</v>
      </c>
      <c r="AB8" s="47">
        <f t="shared" si="5"/>
        <v>0</v>
      </c>
      <c r="AC8" s="47">
        <f t="shared" si="6"/>
        <v>0</v>
      </c>
      <c r="AD8" s="47">
        <f t="shared" si="7"/>
        <v>0</v>
      </c>
      <c r="AE8" s="48">
        <f t="shared" ref="AE8:AF8" si="19">SUM(IF(G8&lt;&gt;".",G8)+IF(K8&lt;&gt;".",K8)+IF(O8&lt;&gt;".",O8)+IF(S8&lt;&gt;".",S8)+IF(C8&lt;&gt;".",C8))</f>
        <v>0</v>
      </c>
      <c r="AF8" s="48">
        <f t="shared" si="19"/>
        <v>0</v>
      </c>
      <c r="AG8" s="49">
        <f t="shared" si="9"/>
        <v>0</v>
      </c>
      <c r="AH8" s="16"/>
      <c r="AI8" s="50">
        <f t="shared" si="10"/>
        <v>1</v>
      </c>
      <c r="AJ8" s="75"/>
      <c r="AK8" s="30">
        <f t="shared" si="11"/>
        <v>0</v>
      </c>
    </row>
    <row r="9" spans="1:37" ht="12" customHeight="1" thickTop="1">
      <c r="A9" s="16"/>
      <c r="B9" s="51"/>
      <c r="C9" s="52"/>
      <c r="D9" s="52"/>
      <c r="E9" s="53"/>
      <c r="F9" s="51"/>
      <c r="G9" s="52"/>
      <c r="H9" s="52"/>
      <c r="I9" s="53"/>
      <c r="J9" s="51"/>
      <c r="K9" s="52"/>
      <c r="L9" s="52"/>
      <c r="M9" s="53"/>
      <c r="N9" s="51"/>
      <c r="O9" s="52"/>
      <c r="P9" s="52"/>
      <c r="Q9" s="53"/>
      <c r="R9" s="51"/>
      <c r="S9" s="52"/>
      <c r="T9" s="52"/>
      <c r="U9" s="53"/>
      <c r="V9" s="16"/>
      <c r="W9" s="16"/>
      <c r="X9" s="16"/>
      <c r="Y9" s="16"/>
      <c r="Z9" s="16"/>
      <c r="AA9" s="54"/>
      <c r="AB9" s="12"/>
      <c r="AC9" s="12"/>
      <c r="AD9" s="12"/>
      <c r="AE9" s="55"/>
      <c r="AF9" s="55"/>
      <c r="AG9" s="56"/>
      <c r="AH9" s="16"/>
      <c r="AI9" s="16"/>
      <c r="AJ9" s="16"/>
      <c r="AK9" s="16"/>
    </row>
    <row r="10" spans="1:37" ht="26.25">
      <c r="A10" s="57">
        <v>1</v>
      </c>
      <c r="B10" s="58"/>
      <c r="D10" s="13"/>
      <c r="E10" s="16"/>
      <c r="F10" s="16"/>
      <c r="G10" s="16"/>
      <c r="H10" s="16"/>
      <c r="I10" s="16"/>
      <c r="J10" s="16"/>
      <c r="L10" s="60" t="str">
        <f>($A$3)</f>
        <v>Imre Horváth</v>
      </c>
      <c r="N10" s="61" t="s">
        <v>33</v>
      </c>
      <c r="O10" s="62" t="s">
        <v>34</v>
      </c>
      <c r="P10" s="61" t="s">
        <v>33</v>
      </c>
      <c r="Q10" s="59"/>
      <c r="R10" s="63" t="str">
        <f>($A$8)</f>
        <v>Marco G. Perez</v>
      </c>
      <c r="S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ht="20.25">
      <c r="A11" s="16"/>
      <c r="B11" s="65"/>
      <c r="E11" s="16"/>
      <c r="F11" s="16"/>
      <c r="G11" s="16"/>
      <c r="H11" s="16"/>
      <c r="I11" s="16"/>
      <c r="J11" s="16"/>
      <c r="L11" s="60" t="str">
        <f>($A$5)</f>
        <v>Lehel Valics</v>
      </c>
      <c r="N11" s="61" t="s">
        <v>33</v>
      </c>
      <c r="O11" s="62" t="s">
        <v>34</v>
      </c>
      <c r="P11" s="61" t="s">
        <v>33</v>
      </c>
      <c r="R11" s="63" t="str">
        <f>($A$6)</f>
        <v>István Incze</v>
      </c>
      <c r="S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ht="20.25">
      <c r="A12" s="16"/>
      <c r="B12" s="65"/>
      <c r="D12" s="13"/>
      <c r="E12" s="16"/>
      <c r="F12" s="16"/>
      <c r="G12" s="16"/>
      <c r="H12" s="16"/>
      <c r="I12" s="16"/>
      <c r="J12" s="16"/>
      <c r="L12" s="60" t="str">
        <f>($A$4)</f>
        <v>János Koczor</v>
      </c>
      <c r="N12" s="61" t="s">
        <v>33</v>
      </c>
      <c r="O12" s="62" t="s">
        <v>34</v>
      </c>
      <c r="P12" s="61" t="s">
        <v>33</v>
      </c>
      <c r="Q12" s="80"/>
      <c r="R12" s="63" t="str">
        <f>($A$7)</f>
        <v>Alan Shaolin</v>
      </c>
      <c r="S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ht="3.75" customHeight="1">
      <c r="A13" s="51"/>
      <c r="B13" s="65"/>
      <c r="C13" s="66"/>
      <c r="D13" s="67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81"/>
      <c r="P13" s="82"/>
      <c r="Q13" s="81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</row>
    <row r="14" spans="1:37" ht="26.25">
      <c r="A14" s="57">
        <v>2</v>
      </c>
      <c r="B14" s="58"/>
      <c r="C14" s="16"/>
      <c r="D14" s="13"/>
      <c r="E14" s="16"/>
      <c r="F14" s="16"/>
      <c r="G14" s="16"/>
      <c r="H14" s="16"/>
      <c r="I14" s="16"/>
      <c r="J14" s="16"/>
      <c r="K14" s="59"/>
      <c r="L14" s="60" t="str">
        <f>($A$5)</f>
        <v>Lehel Valics</v>
      </c>
      <c r="N14" s="61" t="s">
        <v>33</v>
      </c>
      <c r="O14" s="62" t="s">
        <v>34</v>
      </c>
      <c r="P14" s="61" t="s">
        <v>33</v>
      </c>
      <c r="Q14" s="59"/>
      <c r="R14" s="63" t="str">
        <f>($A$8)</f>
        <v>Marco G. Perez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64"/>
      <c r="AJ14" s="16"/>
      <c r="AK14" s="16"/>
    </row>
    <row r="15" spans="1:37" ht="20.25">
      <c r="A15" s="51"/>
      <c r="B15" s="65"/>
      <c r="E15" s="16"/>
      <c r="F15" s="16"/>
      <c r="G15" s="16"/>
      <c r="H15" s="16"/>
      <c r="I15" s="16"/>
      <c r="J15" s="16"/>
      <c r="L15" s="60" t="str">
        <f>($A$4)</f>
        <v>János Koczor</v>
      </c>
      <c r="N15" s="61" t="s">
        <v>33</v>
      </c>
      <c r="O15" s="62" t="s">
        <v>34</v>
      </c>
      <c r="P15" s="61" t="s">
        <v>33</v>
      </c>
      <c r="R15" s="63" t="str">
        <f>($A$6)</f>
        <v>István Incze</v>
      </c>
      <c r="S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I15" s="64"/>
    </row>
    <row r="16" spans="1:37" ht="20.25">
      <c r="A16" s="51"/>
      <c r="B16" s="65"/>
      <c r="D16" s="13"/>
      <c r="E16" s="16"/>
      <c r="F16" s="16"/>
      <c r="G16" s="16"/>
      <c r="H16" s="16"/>
      <c r="I16" s="16"/>
      <c r="J16" s="16"/>
      <c r="L16" s="60" t="str">
        <f>($A$3)</f>
        <v>Imre Horváth</v>
      </c>
      <c r="N16" s="61" t="s">
        <v>33</v>
      </c>
      <c r="O16" s="62" t="s">
        <v>34</v>
      </c>
      <c r="P16" s="61" t="s">
        <v>33</v>
      </c>
      <c r="Q16" s="80"/>
      <c r="R16" s="63" t="str">
        <f>($A$7)</f>
        <v>Alan Shaolin</v>
      </c>
      <c r="S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I16" s="64"/>
      <c r="AJ16" s="16"/>
    </row>
    <row r="17" spans="1:35" ht="3.75" customHeight="1">
      <c r="A17" s="51"/>
      <c r="B17" s="65"/>
      <c r="C17" s="66"/>
      <c r="D17" s="67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81"/>
      <c r="P17" s="82"/>
      <c r="Q17" s="81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</row>
    <row r="18" spans="1:35" ht="26.25">
      <c r="A18" s="57">
        <v>3</v>
      </c>
      <c r="B18" s="68"/>
      <c r="D18" s="13"/>
      <c r="E18" s="16"/>
      <c r="F18" s="16"/>
      <c r="G18" s="16"/>
      <c r="H18" s="16"/>
      <c r="I18" s="16"/>
      <c r="J18" s="16"/>
      <c r="L18" s="60" t="str">
        <f>($A$4)</f>
        <v>János Koczor</v>
      </c>
      <c r="N18" s="61" t="s">
        <v>33</v>
      </c>
      <c r="O18" s="62" t="s">
        <v>34</v>
      </c>
      <c r="P18" s="61" t="s">
        <v>33</v>
      </c>
      <c r="Q18" s="59"/>
      <c r="R18" s="63" t="str">
        <f>($A$5)</f>
        <v>Lehel Valics</v>
      </c>
      <c r="S18" s="16"/>
      <c r="W18" s="16"/>
      <c r="X18" s="16"/>
      <c r="Y18" s="16"/>
      <c r="Z18" s="16"/>
      <c r="AA18" s="16"/>
      <c r="AB18" s="16"/>
      <c r="AE18" s="16"/>
      <c r="AF18" s="16"/>
      <c r="AG18" s="16"/>
      <c r="AI18" s="64"/>
    </row>
    <row r="19" spans="1:35" ht="20.25">
      <c r="A19" s="51"/>
      <c r="B19" s="69"/>
      <c r="E19" s="16"/>
      <c r="F19" s="16"/>
      <c r="G19" s="16"/>
      <c r="H19" s="16"/>
      <c r="I19" s="16"/>
      <c r="L19" s="60" t="str">
        <f>($A$3)</f>
        <v>Imre Horváth</v>
      </c>
      <c r="N19" s="61" t="s">
        <v>33</v>
      </c>
      <c r="O19" s="62" t="s">
        <v>34</v>
      </c>
      <c r="P19" s="61" t="s">
        <v>33</v>
      </c>
      <c r="R19" s="63" t="str">
        <f>($A$6)</f>
        <v>István Incze</v>
      </c>
      <c r="S19" s="16"/>
      <c r="W19" s="16"/>
      <c r="X19" s="16"/>
      <c r="Y19" s="16"/>
      <c r="Z19" s="16"/>
      <c r="AA19" s="16"/>
      <c r="AB19" s="16"/>
      <c r="AE19" s="16"/>
      <c r="AF19" s="16"/>
      <c r="AG19" s="16"/>
      <c r="AI19" s="64"/>
    </row>
    <row r="20" spans="1:35" ht="20.25">
      <c r="A20" s="51"/>
      <c r="B20" s="69"/>
      <c r="D20" s="13"/>
      <c r="E20" s="16"/>
      <c r="F20" s="16"/>
      <c r="G20" s="16"/>
      <c r="H20" s="16"/>
      <c r="I20" s="16"/>
      <c r="J20" s="16"/>
      <c r="L20" s="60" t="str">
        <f>($A$7)</f>
        <v>Alan Shaolin</v>
      </c>
      <c r="N20" s="61" t="s">
        <v>33</v>
      </c>
      <c r="O20" s="62" t="s">
        <v>34</v>
      </c>
      <c r="P20" s="61" t="s">
        <v>33</v>
      </c>
      <c r="Q20" s="80"/>
      <c r="R20" s="63" t="str">
        <f>($A$8)</f>
        <v>Marco G. Perez</v>
      </c>
      <c r="S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I20" s="64"/>
    </row>
    <row r="21" spans="1:35" ht="3.75" customHeight="1">
      <c r="A21" s="51"/>
      <c r="B21" s="69"/>
      <c r="C21" s="70"/>
      <c r="D21" s="70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</row>
    <row r="22" spans="1:35" ht="15.75" customHeight="1">
      <c r="A22" s="57">
        <v>4</v>
      </c>
      <c r="B22" s="58"/>
      <c r="D22" s="13"/>
      <c r="E22" s="16"/>
      <c r="F22" s="16"/>
      <c r="G22" s="16"/>
      <c r="H22" s="16"/>
      <c r="I22" s="16"/>
      <c r="J22" s="16"/>
      <c r="L22" s="60" t="str">
        <f>($A$6)</f>
        <v>István Incze</v>
      </c>
      <c r="N22" s="61" t="s">
        <v>33</v>
      </c>
      <c r="O22" s="62" t="s">
        <v>34</v>
      </c>
      <c r="P22" s="61" t="s">
        <v>33</v>
      </c>
      <c r="Q22" s="59"/>
      <c r="R22" s="63" t="str">
        <f>($A$7)</f>
        <v>Alan Shaolin</v>
      </c>
      <c r="S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5" ht="15.75" customHeight="1">
      <c r="A23" s="51"/>
      <c r="B23" s="65"/>
      <c r="E23" s="16"/>
      <c r="F23" s="16"/>
      <c r="G23" s="16"/>
      <c r="H23" s="16"/>
      <c r="I23" s="16"/>
      <c r="J23" s="16"/>
      <c r="L23" s="60" t="str">
        <f>($A$4)</f>
        <v>János Koczor</v>
      </c>
      <c r="N23" s="61" t="s">
        <v>33</v>
      </c>
      <c r="O23" s="62" t="s">
        <v>34</v>
      </c>
      <c r="P23" s="61" t="s">
        <v>33</v>
      </c>
      <c r="R23" s="63" t="str">
        <f>($A$8)</f>
        <v>Marco G. Perez</v>
      </c>
      <c r="S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5" ht="15.75" customHeight="1">
      <c r="A24" s="51"/>
      <c r="B24" s="65"/>
      <c r="D24" s="13"/>
      <c r="E24" s="16"/>
      <c r="F24" s="16"/>
      <c r="G24" s="16"/>
      <c r="H24" s="16"/>
      <c r="I24" s="16"/>
      <c r="J24" s="16"/>
      <c r="L24" s="60" t="str">
        <f>($A$3)</f>
        <v>Imre Horváth</v>
      </c>
      <c r="N24" s="61" t="s">
        <v>33</v>
      </c>
      <c r="O24" s="62" t="s">
        <v>34</v>
      </c>
      <c r="P24" s="61" t="s">
        <v>33</v>
      </c>
      <c r="Q24" s="80"/>
      <c r="R24" s="63" t="str">
        <f>($A$5)</f>
        <v>Lehel Valics</v>
      </c>
      <c r="S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5" ht="3.75" customHeight="1">
      <c r="A25" s="51"/>
      <c r="B25" s="65"/>
      <c r="C25" s="66"/>
      <c r="D25" s="67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81"/>
      <c r="P25" s="82"/>
      <c r="Q25" s="81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</row>
    <row r="26" spans="1:35" ht="15.75" customHeight="1">
      <c r="A26" s="57">
        <v>5</v>
      </c>
      <c r="B26" s="68"/>
      <c r="D26" s="13"/>
      <c r="E26" s="16"/>
      <c r="F26" s="16"/>
      <c r="G26" s="16"/>
      <c r="H26" s="16"/>
      <c r="I26" s="16"/>
      <c r="J26" s="16"/>
      <c r="L26" s="60" t="str">
        <f>($A$3)</f>
        <v>Imre Horváth</v>
      </c>
      <c r="M26" s="59"/>
      <c r="N26" s="61" t="s">
        <v>33</v>
      </c>
      <c r="O26" s="62" t="s">
        <v>34</v>
      </c>
      <c r="P26" s="61" t="s">
        <v>33</v>
      </c>
      <c r="Q26" s="16"/>
      <c r="R26" s="63" t="str">
        <f>($A$4)</f>
        <v>János Koczor</v>
      </c>
      <c r="S26" s="16"/>
      <c r="W26" s="16"/>
      <c r="X26" s="16"/>
      <c r="Y26" s="16"/>
      <c r="Z26" s="16"/>
      <c r="AA26" s="16"/>
      <c r="AB26" s="16"/>
      <c r="AE26" s="16"/>
      <c r="AF26" s="16"/>
      <c r="AG26" s="16"/>
    </row>
    <row r="27" spans="1:35" ht="15.75" customHeight="1">
      <c r="A27" s="51"/>
      <c r="B27" s="69"/>
      <c r="E27" s="16"/>
      <c r="F27" s="16"/>
      <c r="G27" s="16"/>
      <c r="H27" s="16"/>
      <c r="I27" s="16"/>
      <c r="J27" s="16"/>
      <c r="L27" s="60" t="str">
        <f>($A$5)</f>
        <v>Lehel Valics</v>
      </c>
      <c r="N27" s="61" t="s">
        <v>33</v>
      </c>
      <c r="O27" s="62" t="s">
        <v>34</v>
      </c>
      <c r="P27" s="61" t="s">
        <v>33</v>
      </c>
      <c r="R27" s="63" t="str">
        <f>($A$7)</f>
        <v>Alan Shaolin</v>
      </c>
      <c r="S27" s="16"/>
      <c r="W27" s="16"/>
      <c r="X27" s="16"/>
      <c r="Y27" s="16"/>
      <c r="Z27" s="16"/>
      <c r="AA27" s="16"/>
      <c r="AB27" s="16"/>
      <c r="AE27" s="16"/>
      <c r="AF27" s="16"/>
      <c r="AG27" s="16"/>
    </row>
    <row r="28" spans="1:35" ht="15.75" customHeight="1">
      <c r="A28" s="51"/>
      <c r="B28" s="69"/>
      <c r="D28" s="13"/>
      <c r="E28" s="16"/>
      <c r="F28" s="16"/>
      <c r="G28" s="16"/>
      <c r="H28" s="16"/>
      <c r="I28" s="16"/>
      <c r="J28" s="16"/>
      <c r="L28" s="60" t="str">
        <f>($A$6)</f>
        <v>István Incze</v>
      </c>
      <c r="N28" s="61" t="s">
        <v>33</v>
      </c>
      <c r="O28" s="62" t="s">
        <v>34</v>
      </c>
      <c r="P28" s="61" t="s">
        <v>33</v>
      </c>
      <c r="Q28" s="80"/>
      <c r="R28" s="63" t="str">
        <f>($A$8)</f>
        <v>Marco G. Perez</v>
      </c>
      <c r="S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5" ht="3.75" customHeight="1">
      <c r="A29" s="51"/>
      <c r="B29" s="69"/>
      <c r="C29" s="70"/>
      <c r="D29" s="70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1:35" ht="15.75" customHeight="1"/>
    <row r="31" spans="1:35" ht="15.75" customHeight="1">
      <c r="A31" s="51"/>
    </row>
    <row r="32" spans="1:35" ht="15.75" customHeight="1">
      <c r="A32" s="51"/>
    </row>
    <row r="33" spans="1:23" ht="3.75" customHeight="1">
      <c r="A33" s="16"/>
    </row>
    <row r="34" spans="1:23" ht="15.75" customHeight="1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ht="15.75" customHeight="1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ht="15.75" customHeight="1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ht="15.75" customHeight="1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ht="15.75" customHeight="1"/>
    <row r="39" spans="1:23" ht="15.75" customHeight="1"/>
    <row r="40" spans="1:23" ht="15.75" customHeight="1"/>
    <row r="41" spans="1:23" ht="15.75" customHeight="1"/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A1:AG1"/>
    <mergeCell ref="B2:E2"/>
    <mergeCell ref="F2:I2"/>
    <mergeCell ref="J2:M2"/>
    <mergeCell ref="N2:Q2"/>
    <mergeCell ref="R2:U2"/>
    <mergeCell ref="V2:Y2"/>
  </mergeCells>
  <conditionalFormatting sqref="E4:E8 I3 I5:I8 M3:M4 M6:M8 Q3:Q5 Q7:Q8 U3:U6 U8 Y3:Y7">
    <cfRule type="cellIs" dxfId="5" priority="1" stopIfTrue="1" operator="equal">
      <formula>"g"</formula>
    </cfRule>
  </conditionalFormatting>
  <conditionalFormatting sqref="E4:E8 I3 I5:I8 M3:M4 M6:M8 Q3:Q5 Q7:Q8 U3:U6 U8 Y3:Y7">
    <cfRule type="cellIs" dxfId="4" priority="2" stopIfTrue="1" operator="equal">
      <formula>"d"</formula>
    </cfRule>
  </conditionalFormatting>
  <conditionalFormatting sqref="E4:E8 I3 I5:I8 M3:M4 M6:M8 Q3:Q5 Q7:Q8 U3:U6 U8 Y3:Y7">
    <cfRule type="cellIs" dxfId="3" priority="3" stopIfTrue="1" operator="equal">
      <formula>"v"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workbookViewId="0">
      <selection activeCell="K1" sqref="K1"/>
    </sheetView>
  </sheetViews>
  <sheetFormatPr defaultColWidth="11.21875" defaultRowHeight="15"/>
  <cols>
    <col min="1" max="1" width="14.77734375" bestFit="1" customWidth="1"/>
    <col min="2" max="2" width="1.21875" bestFit="1" customWidth="1"/>
    <col min="3" max="4" width="1.33203125" bestFit="1" customWidth="1"/>
    <col min="5" max="5" width="4.88671875" customWidth="1"/>
    <col min="6" max="6" width="1.21875" bestFit="1" customWidth="1"/>
    <col min="7" max="8" width="1.33203125" bestFit="1" customWidth="1"/>
    <col min="9" max="9" width="5.77734375" customWidth="1"/>
    <col min="10" max="10" width="1.21875" bestFit="1" customWidth="1"/>
    <col min="11" max="11" width="1.33203125" bestFit="1" customWidth="1"/>
    <col min="12" max="12" width="6.33203125" customWidth="1"/>
    <col min="13" max="13" width="1" hidden="1" customWidth="1"/>
    <col min="14" max="14" width="1.5546875" bestFit="1" customWidth="1"/>
    <col min="15" max="15" width="1.88671875" customWidth="1"/>
    <col min="16" max="16" width="1.5546875" bestFit="1" customWidth="1"/>
    <col min="17" max="17" width="4.109375" customWidth="1"/>
    <col min="18" max="18" width="8.33203125" customWidth="1"/>
    <col min="19" max="20" width="1.33203125" hidden="1" customWidth="1"/>
    <col min="21" max="21" width="1" hidden="1" customWidth="1"/>
    <col min="22" max="22" width="1.21875" bestFit="1" customWidth="1"/>
    <col min="23" max="24" width="1.33203125" bestFit="1" customWidth="1"/>
    <col min="25" max="25" width="4.88671875" customWidth="1"/>
    <col min="26" max="26" width="0.88671875" customWidth="1"/>
    <col min="27" max="30" width="2.33203125" bestFit="1" customWidth="1"/>
    <col min="31" max="31" width="1.5546875" bestFit="1" customWidth="1"/>
    <col min="32" max="32" width="1.6640625" bestFit="1" customWidth="1"/>
    <col min="33" max="33" width="1.88671875" bestFit="1" customWidth="1"/>
    <col min="34" max="34" width="0.44140625" customWidth="1"/>
    <col min="35" max="35" width="2.21875" bestFit="1" customWidth="1"/>
    <col min="36" max="36" width="0.44140625" customWidth="1"/>
    <col min="37" max="37" width="1.44140625" bestFit="1" customWidth="1"/>
  </cols>
  <sheetData>
    <row r="1" spans="1:37" ht="16.5" thickBot="1">
      <c r="A1" s="11" t="s">
        <v>55</v>
      </c>
      <c r="AA1" s="144">
        <v>44842</v>
      </c>
      <c r="AB1" s="145"/>
      <c r="AC1" s="145"/>
      <c r="AD1" s="145"/>
      <c r="AE1" s="145"/>
      <c r="AF1" s="145"/>
      <c r="AG1" s="146"/>
      <c r="AI1" s="12"/>
      <c r="AJ1" s="13"/>
    </row>
    <row r="2" spans="1:37" ht="33.75" customHeight="1" thickTop="1" thickBot="1">
      <c r="A2" s="83" t="s">
        <v>56</v>
      </c>
      <c r="B2" s="147" t="str">
        <f>(A3)</f>
        <v>Marcelo Lages</v>
      </c>
      <c r="C2" s="148"/>
      <c r="D2" s="148"/>
      <c r="E2" s="148"/>
      <c r="F2" s="149" t="str">
        <f>(A4)</f>
        <v>Gábor Farkas Jr.</v>
      </c>
      <c r="G2" s="148"/>
      <c r="H2" s="148"/>
      <c r="I2" s="148"/>
      <c r="J2" s="149" t="str">
        <f>(A5)</f>
        <v>Weber Gomes</v>
      </c>
      <c r="K2" s="148"/>
      <c r="L2" s="148"/>
      <c r="M2" s="148"/>
      <c r="N2" s="149" t="str">
        <f>(A6)</f>
        <v>Ronbson Marfa</v>
      </c>
      <c r="O2" s="148"/>
      <c r="P2" s="148"/>
      <c r="Q2" s="148"/>
      <c r="R2" s="149" t="str">
        <f>(A7)</f>
        <v>Levente Kiss</v>
      </c>
      <c r="S2" s="148"/>
      <c r="T2" s="148"/>
      <c r="U2" s="148"/>
      <c r="V2" s="149" t="str">
        <f>(A8)</f>
        <v>Adriá Garriga</v>
      </c>
      <c r="W2" s="148"/>
      <c r="X2" s="148"/>
      <c r="Y2" s="148"/>
      <c r="Z2" s="14"/>
      <c r="AA2" s="71" t="s">
        <v>24</v>
      </c>
      <c r="AB2" s="15" t="s">
        <v>25</v>
      </c>
      <c r="AC2" s="15" t="s">
        <v>26</v>
      </c>
      <c r="AD2" s="15" t="s">
        <v>27</v>
      </c>
      <c r="AE2" s="72" t="s">
        <v>28</v>
      </c>
      <c r="AF2" s="72" t="s">
        <v>29</v>
      </c>
      <c r="AG2" s="73" t="s">
        <v>30</v>
      </c>
      <c r="AH2" s="16"/>
      <c r="AI2" s="17" t="s">
        <v>31</v>
      </c>
      <c r="AJ2" s="74"/>
      <c r="AK2" s="18" t="s">
        <v>32</v>
      </c>
    </row>
    <row r="3" spans="1:37" ht="16.5" thickTop="1">
      <c r="A3" s="87" t="s">
        <v>57</v>
      </c>
      <c r="B3" s="19"/>
      <c r="C3" s="20"/>
      <c r="D3" s="20"/>
      <c r="E3" s="20"/>
      <c r="F3" s="21">
        <v>5</v>
      </c>
      <c r="G3" s="22" t="str">
        <f>(N26)</f>
        <v>.</v>
      </c>
      <c r="H3" s="22" t="str">
        <f>(P26)</f>
        <v>.</v>
      </c>
      <c r="I3" s="23" t="str">
        <f>IF(G3=".","-",IF(G3&gt;H3,"g",IF(G3=H3,"d","v")))</f>
        <v>-</v>
      </c>
      <c r="J3" s="21">
        <v>4</v>
      </c>
      <c r="K3" s="22" t="str">
        <f>(N24)</f>
        <v>.</v>
      </c>
      <c r="L3" s="22" t="str">
        <f>(P24)</f>
        <v>.</v>
      </c>
      <c r="M3" s="23" t="str">
        <f t="shared" ref="M3:M4" si="0">IF(K3=".","-",IF(K3&gt;L3,"g",IF(K3=L3,"d","v")))</f>
        <v>-</v>
      </c>
      <c r="N3" s="21">
        <v>3</v>
      </c>
      <c r="O3" s="22" t="str">
        <f>(N19)</f>
        <v>.</v>
      </c>
      <c r="P3" s="22" t="str">
        <f>(P19)</f>
        <v>.</v>
      </c>
      <c r="Q3" s="23" t="str">
        <f t="shared" ref="Q3:Q5" si="1">IF(O3=".","-",IF(O3&gt;P3,"g",IF(O3=P3,"d","v")))</f>
        <v>-</v>
      </c>
      <c r="R3" s="21">
        <v>2</v>
      </c>
      <c r="S3" s="22" t="str">
        <f>(N16)</f>
        <v>.</v>
      </c>
      <c r="T3" s="22" t="str">
        <f>(P16)</f>
        <v>.</v>
      </c>
      <c r="U3" s="23" t="str">
        <f t="shared" ref="U3:U6" si="2">IF(S3=".","-",IF(S3&gt;T3,"g",IF(S3=T3,"d","v")))</f>
        <v>-</v>
      </c>
      <c r="V3" s="21">
        <v>1</v>
      </c>
      <c r="W3" s="22" t="str">
        <f>(N10)</f>
        <v>.</v>
      </c>
      <c r="X3" s="22" t="str">
        <f>(P10)</f>
        <v>.</v>
      </c>
      <c r="Y3" s="23" t="str">
        <f t="shared" ref="Y3:Y7" si="3">IF(W3=".","-",IF(W3&gt;X3,"g",IF(W3=X3,"d","v")))</f>
        <v>-</v>
      </c>
      <c r="Z3" s="24"/>
      <c r="AA3" s="25">
        <f t="shared" ref="AA3:AA8" si="4">SUM(AB3:AD3)</f>
        <v>0</v>
      </c>
      <c r="AB3" s="26">
        <f t="shared" ref="AB3:AB8" si="5">COUNTIF(B3:Y3,"g")</f>
        <v>0</v>
      </c>
      <c r="AC3" s="26">
        <f t="shared" ref="AC3:AC8" si="6">COUNTIF(B3:Y3,"d")</f>
        <v>0</v>
      </c>
      <c r="AD3" s="26">
        <f t="shared" ref="AD3:AD8" si="7">COUNTIF(B3:Y3,"v")</f>
        <v>0</v>
      </c>
      <c r="AE3" s="27">
        <f t="shared" ref="AE3:AF3" si="8">SUM(IF(G3&lt;&gt;".",G3)+IF(K3&lt;&gt;".",K3)+IF(O3&lt;&gt;".",O3)+IF(S3&lt;&gt;".",S3)+IF(W3&lt;&gt;".",W3))</f>
        <v>0</v>
      </c>
      <c r="AF3" s="27">
        <f t="shared" si="8"/>
        <v>0</v>
      </c>
      <c r="AG3" s="28">
        <f t="shared" ref="AG3:AG8" si="9">SUM(AB3*3+AC3*1)</f>
        <v>0</v>
      </c>
      <c r="AH3" s="16"/>
      <c r="AI3" s="29">
        <f t="shared" ref="AI3:AI8" si="10">RANK(AG3,$AG$3:$AG$8,0)</f>
        <v>1</v>
      </c>
      <c r="AJ3" s="75"/>
      <c r="AK3" s="30">
        <f t="shared" ref="AK3:AK8" si="11">SUM(AE3-AF3)</f>
        <v>0</v>
      </c>
    </row>
    <row r="4" spans="1:37" ht="15.75">
      <c r="A4" s="84" t="s">
        <v>58</v>
      </c>
      <c r="B4" s="31">
        <v>5</v>
      </c>
      <c r="C4" s="32" t="str">
        <f>(P26)</f>
        <v>.</v>
      </c>
      <c r="D4" s="32" t="str">
        <f>(N26)</f>
        <v>.</v>
      </c>
      <c r="E4" s="33" t="str">
        <f t="shared" ref="E4:E8" si="12">IF(C4=".","-",IF(C4&gt;D4,"g",IF(C4=D4,"d","v")))</f>
        <v>-</v>
      </c>
      <c r="F4" s="34"/>
      <c r="G4" s="35"/>
      <c r="H4" s="35"/>
      <c r="I4" s="35"/>
      <c r="J4" s="31">
        <v>3</v>
      </c>
      <c r="K4" s="32" t="str">
        <f>(N18)</f>
        <v>.</v>
      </c>
      <c r="L4" s="32" t="str">
        <f>(P18)</f>
        <v>.</v>
      </c>
      <c r="M4" s="33" t="str">
        <f t="shared" si="0"/>
        <v>-</v>
      </c>
      <c r="N4" s="31">
        <v>2</v>
      </c>
      <c r="O4" s="32" t="str">
        <f>(N15)</f>
        <v>.</v>
      </c>
      <c r="P4" s="32" t="str">
        <f>(P15)</f>
        <v>.</v>
      </c>
      <c r="Q4" s="33" t="str">
        <f t="shared" si="1"/>
        <v>-</v>
      </c>
      <c r="R4" s="31">
        <v>1</v>
      </c>
      <c r="S4" s="32" t="str">
        <f>(N12)</f>
        <v>.</v>
      </c>
      <c r="T4" s="32" t="str">
        <f>(P12)</f>
        <v>.</v>
      </c>
      <c r="U4" s="33" t="str">
        <f t="shared" si="2"/>
        <v>-</v>
      </c>
      <c r="V4" s="31">
        <v>4</v>
      </c>
      <c r="W4" s="32" t="str">
        <f>(N23)</f>
        <v>.</v>
      </c>
      <c r="X4" s="32" t="str">
        <f>(P23)</f>
        <v>.</v>
      </c>
      <c r="Y4" s="33" t="str">
        <f t="shared" si="3"/>
        <v>-</v>
      </c>
      <c r="Z4" s="36"/>
      <c r="AA4" s="37">
        <f t="shared" si="4"/>
        <v>0</v>
      </c>
      <c r="AB4" s="38">
        <f t="shared" si="5"/>
        <v>0</v>
      </c>
      <c r="AC4" s="38">
        <f t="shared" si="6"/>
        <v>0</v>
      </c>
      <c r="AD4" s="38">
        <f t="shared" si="7"/>
        <v>0</v>
      </c>
      <c r="AE4" s="76">
        <f t="shared" ref="AE4:AF4" si="13">SUM(IF(C4&lt;&gt;".",C4)+IF(K4&lt;&gt;".",K4)+IF(O4&lt;&gt;".",O4)+IF(S4&lt;&gt;".",S4)+IF(W4&lt;&gt;".",W4))</f>
        <v>0</v>
      </c>
      <c r="AF4" s="76">
        <f t="shared" si="13"/>
        <v>0</v>
      </c>
      <c r="AG4" s="39">
        <f t="shared" si="9"/>
        <v>0</v>
      </c>
      <c r="AH4" s="16"/>
      <c r="AI4" s="29">
        <f t="shared" si="10"/>
        <v>1</v>
      </c>
      <c r="AJ4" s="75"/>
      <c r="AK4" s="30">
        <f t="shared" si="11"/>
        <v>0</v>
      </c>
    </row>
    <row r="5" spans="1:37" ht="15.75">
      <c r="A5" s="85" t="s">
        <v>59</v>
      </c>
      <c r="B5" s="31">
        <v>4</v>
      </c>
      <c r="C5" s="32" t="str">
        <f>(P24)</f>
        <v>.</v>
      </c>
      <c r="D5" s="32" t="str">
        <f>(N24)</f>
        <v>.</v>
      </c>
      <c r="E5" s="33" t="str">
        <f t="shared" si="12"/>
        <v>-</v>
      </c>
      <c r="F5" s="31">
        <v>3</v>
      </c>
      <c r="G5" s="32" t="str">
        <f>(P18)</f>
        <v>.</v>
      </c>
      <c r="H5" s="32" t="str">
        <f>(N18)</f>
        <v>.</v>
      </c>
      <c r="I5" s="33" t="str">
        <f t="shared" ref="I5:I8" si="14">IF(G5=".","-",IF(G5&gt;H5,"g",IF(G5=H5,"d","v")))</f>
        <v>-</v>
      </c>
      <c r="J5" s="77"/>
      <c r="K5" s="35"/>
      <c r="L5" s="35"/>
      <c r="M5" s="35"/>
      <c r="N5" s="31">
        <v>1</v>
      </c>
      <c r="O5" s="32" t="str">
        <f>(N11)</f>
        <v>.</v>
      </c>
      <c r="P5" s="32" t="str">
        <f>(P11)</f>
        <v>.</v>
      </c>
      <c r="Q5" s="33" t="str">
        <f t="shared" si="1"/>
        <v>-</v>
      </c>
      <c r="R5" s="31">
        <v>5</v>
      </c>
      <c r="S5" s="32" t="str">
        <f>(N27)</f>
        <v>.</v>
      </c>
      <c r="T5" s="32" t="str">
        <f>(P27)</f>
        <v>.</v>
      </c>
      <c r="U5" s="33" t="str">
        <f t="shared" si="2"/>
        <v>-</v>
      </c>
      <c r="V5" s="31">
        <v>2</v>
      </c>
      <c r="W5" s="32" t="str">
        <f>(N14)</f>
        <v>.</v>
      </c>
      <c r="X5" s="32" t="str">
        <f>(P14)</f>
        <v>.</v>
      </c>
      <c r="Y5" s="33" t="str">
        <f t="shared" si="3"/>
        <v>-</v>
      </c>
      <c r="Z5" s="36"/>
      <c r="AA5" s="37">
        <f t="shared" si="4"/>
        <v>0</v>
      </c>
      <c r="AB5" s="38">
        <f t="shared" si="5"/>
        <v>0</v>
      </c>
      <c r="AC5" s="38">
        <f t="shared" si="6"/>
        <v>0</v>
      </c>
      <c r="AD5" s="38">
        <f t="shared" si="7"/>
        <v>0</v>
      </c>
      <c r="AE5" s="76">
        <f>SUM(IF(C5&lt;&gt;".",C5)+IF(G5&lt;&gt;".",G5)+IF(O5&lt;&gt;".",O5)+IF(S5&lt;&gt;".",S5)+IF(W5&lt;&gt;".",W5))</f>
        <v>0</v>
      </c>
      <c r="AF5" s="76">
        <f>SUM(IF(H5&lt;&gt;".",H5)+IF(D5&lt;&gt;".",D5)+IF(P5&lt;&gt;".",P5)+IF(T5&lt;&gt;".",T5)+IF(X5&lt;&gt;".",X5))</f>
        <v>0</v>
      </c>
      <c r="AG5" s="39">
        <f t="shared" si="9"/>
        <v>0</v>
      </c>
      <c r="AH5" s="16"/>
      <c r="AI5" s="29">
        <f t="shared" si="10"/>
        <v>1</v>
      </c>
      <c r="AJ5" s="75"/>
      <c r="AK5" s="30">
        <f t="shared" si="11"/>
        <v>0</v>
      </c>
    </row>
    <row r="6" spans="1:37" ht="15.75">
      <c r="A6" s="85" t="s">
        <v>60</v>
      </c>
      <c r="B6" s="31">
        <v>3</v>
      </c>
      <c r="C6" s="32" t="str">
        <f>(P19)</f>
        <v>.</v>
      </c>
      <c r="D6" s="32" t="str">
        <f>(N19)</f>
        <v>.</v>
      </c>
      <c r="E6" s="33" t="str">
        <f t="shared" si="12"/>
        <v>-</v>
      </c>
      <c r="F6" s="31">
        <v>2</v>
      </c>
      <c r="G6" s="32" t="str">
        <f>(P15)</f>
        <v>.</v>
      </c>
      <c r="H6" s="32" t="str">
        <f>(N15)</f>
        <v>.</v>
      </c>
      <c r="I6" s="33" t="str">
        <f t="shared" si="14"/>
        <v>-</v>
      </c>
      <c r="J6" s="31">
        <v>1</v>
      </c>
      <c r="K6" s="32" t="str">
        <f>(P11)</f>
        <v>.</v>
      </c>
      <c r="L6" s="32" t="str">
        <f>(N11)</f>
        <v>.</v>
      </c>
      <c r="M6" s="33" t="str">
        <f t="shared" ref="M6:M8" si="15">IF(K6=".","-",IF(K6&gt;L6,"g",IF(K6=L6,"d","v")))</f>
        <v>-</v>
      </c>
      <c r="N6" s="34"/>
      <c r="O6" s="35"/>
      <c r="P6" s="35"/>
      <c r="Q6" s="35"/>
      <c r="R6" s="31">
        <v>4</v>
      </c>
      <c r="S6" s="32" t="str">
        <f>(N22)</f>
        <v>.</v>
      </c>
      <c r="T6" s="32" t="str">
        <f>(P22)</f>
        <v>.</v>
      </c>
      <c r="U6" s="33" t="str">
        <f t="shared" si="2"/>
        <v>-</v>
      </c>
      <c r="V6" s="31">
        <v>5</v>
      </c>
      <c r="W6" s="32" t="str">
        <f>(N28)</f>
        <v>.</v>
      </c>
      <c r="X6" s="32" t="str">
        <f>(P28)</f>
        <v>.</v>
      </c>
      <c r="Y6" s="33" t="str">
        <f t="shared" si="3"/>
        <v>-</v>
      </c>
      <c r="Z6" s="36"/>
      <c r="AA6" s="37">
        <f t="shared" si="4"/>
        <v>0</v>
      </c>
      <c r="AB6" s="38">
        <f t="shared" si="5"/>
        <v>0</v>
      </c>
      <c r="AC6" s="38">
        <f t="shared" si="6"/>
        <v>0</v>
      </c>
      <c r="AD6" s="38">
        <f t="shared" si="7"/>
        <v>0</v>
      </c>
      <c r="AE6" s="76">
        <f t="shared" ref="AE6:AF6" si="16">SUM(IF(G6&lt;&gt;".",G6)+IF(K6&lt;&gt;".",K6)+IF(C6&lt;&gt;".",C6)+IF(S6&lt;&gt;".",S6)+IF(W6&lt;&gt;".",W6))</f>
        <v>0</v>
      </c>
      <c r="AF6" s="76">
        <f t="shared" si="16"/>
        <v>0</v>
      </c>
      <c r="AG6" s="39">
        <f t="shared" si="9"/>
        <v>0</v>
      </c>
      <c r="AH6" s="16"/>
      <c r="AI6" s="29">
        <f t="shared" si="10"/>
        <v>1</v>
      </c>
      <c r="AJ6" s="75"/>
      <c r="AK6" s="30">
        <f t="shared" si="11"/>
        <v>0</v>
      </c>
    </row>
    <row r="7" spans="1:37" ht="15.75">
      <c r="A7" s="85" t="s">
        <v>61</v>
      </c>
      <c r="B7" s="31">
        <v>2</v>
      </c>
      <c r="C7" s="32" t="str">
        <f>(P16)</f>
        <v>.</v>
      </c>
      <c r="D7" s="32" t="str">
        <f>(N16)</f>
        <v>.</v>
      </c>
      <c r="E7" s="33" t="str">
        <f t="shared" si="12"/>
        <v>-</v>
      </c>
      <c r="F7" s="31">
        <v>1</v>
      </c>
      <c r="G7" s="32" t="str">
        <f>(P12)</f>
        <v>.</v>
      </c>
      <c r="H7" s="32" t="str">
        <f>(N12)</f>
        <v>.</v>
      </c>
      <c r="I7" s="33" t="str">
        <f t="shared" si="14"/>
        <v>-</v>
      </c>
      <c r="J7" s="31">
        <v>5</v>
      </c>
      <c r="K7" s="32" t="str">
        <f>(P27)</f>
        <v>.</v>
      </c>
      <c r="L7" s="32" t="str">
        <f>(N27)</f>
        <v>.</v>
      </c>
      <c r="M7" s="33" t="str">
        <f t="shared" si="15"/>
        <v>-</v>
      </c>
      <c r="N7" s="78">
        <v>4</v>
      </c>
      <c r="O7" s="32" t="str">
        <f>(P22)</f>
        <v>.</v>
      </c>
      <c r="P7" s="32" t="str">
        <f>(N22)</f>
        <v>.</v>
      </c>
      <c r="Q7" s="33" t="str">
        <f t="shared" ref="Q7:Q8" si="17">IF(O7=".","-",IF(O7&gt;P7,"g",IF(O7=P7,"d","v")))</f>
        <v>-</v>
      </c>
      <c r="R7" s="34"/>
      <c r="S7" s="35"/>
      <c r="T7" s="35"/>
      <c r="U7" s="35"/>
      <c r="V7" s="31">
        <v>3</v>
      </c>
      <c r="W7" s="32" t="str">
        <f>(N20)</f>
        <v>.</v>
      </c>
      <c r="X7" s="32" t="str">
        <f>(P20)</f>
        <v>.</v>
      </c>
      <c r="Y7" s="33" t="str">
        <f t="shared" si="3"/>
        <v>-</v>
      </c>
      <c r="Z7" s="36"/>
      <c r="AA7" s="37">
        <f t="shared" si="4"/>
        <v>0</v>
      </c>
      <c r="AB7" s="38">
        <f t="shared" si="5"/>
        <v>0</v>
      </c>
      <c r="AC7" s="38">
        <f t="shared" si="6"/>
        <v>0</v>
      </c>
      <c r="AD7" s="38">
        <f t="shared" si="7"/>
        <v>0</v>
      </c>
      <c r="AE7" s="76">
        <f t="shared" ref="AE7:AF7" si="18">SUM(IF(G7&lt;&gt;".",G7)+IF(K7&lt;&gt;".",K7)+IF(O7&lt;&gt;".",O7)+IF(C7&lt;&gt;".",C7)+IF(W7&lt;&gt;".",W7))</f>
        <v>0</v>
      </c>
      <c r="AF7" s="76">
        <f t="shared" si="18"/>
        <v>0</v>
      </c>
      <c r="AG7" s="39">
        <f t="shared" si="9"/>
        <v>0</v>
      </c>
      <c r="AH7" s="40"/>
      <c r="AI7" s="29">
        <f t="shared" si="10"/>
        <v>1</v>
      </c>
      <c r="AJ7" s="75"/>
      <c r="AK7" s="30">
        <f t="shared" si="11"/>
        <v>0</v>
      </c>
    </row>
    <row r="8" spans="1:37" ht="16.5" thickBot="1">
      <c r="A8" s="85" t="s">
        <v>62</v>
      </c>
      <c r="B8" s="41">
        <v>1</v>
      </c>
      <c r="C8" s="42" t="str">
        <f>(P10)</f>
        <v>.</v>
      </c>
      <c r="D8" s="42" t="str">
        <f>(N10)</f>
        <v>.</v>
      </c>
      <c r="E8" s="43" t="str">
        <f t="shared" si="12"/>
        <v>-</v>
      </c>
      <c r="F8" s="41">
        <v>4</v>
      </c>
      <c r="G8" s="42" t="str">
        <f>(P23)</f>
        <v>.</v>
      </c>
      <c r="H8" s="42" t="str">
        <f>(N23)</f>
        <v>.</v>
      </c>
      <c r="I8" s="43" t="str">
        <f t="shared" si="14"/>
        <v>-</v>
      </c>
      <c r="J8" s="41">
        <v>2</v>
      </c>
      <c r="K8" s="42" t="str">
        <f>(P14)</f>
        <v>.</v>
      </c>
      <c r="L8" s="42" t="str">
        <f>(N14)</f>
        <v>.</v>
      </c>
      <c r="M8" s="43" t="str">
        <f t="shared" si="15"/>
        <v>-</v>
      </c>
      <c r="N8" s="79">
        <v>5</v>
      </c>
      <c r="O8" s="42" t="str">
        <f>(X6)</f>
        <v>.</v>
      </c>
      <c r="P8" s="42" t="str">
        <f>(W6)</f>
        <v>.</v>
      </c>
      <c r="Q8" s="43" t="str">
        <f t="shared" si="17"/>
        <v>-</v>
      </c>
      <c r="R8" s="41">
        <v>3</v>
      </c>
      <c r="S8" s="42" t="str">
        <f>(P20)</f>
        <v>.</v>
      </c>
      <c r="T8" s="42" t="str">
        <f>(N20)</f>
        <v>.</v>
      </c>
      <c r="U8" s="43" t="str">
        <f>IF(S8=".","-",IF(S8&gt;T8,"g",IF(S8=T8,"d","v")))</f>
        <v>-</v>
      </c>
      <c r="V8" s="44"/>
      <c r="W8" s="45"/>
      <c r="X8" s="45"/>
      <c r="Y8" s="45"/>
      <c r="Z8" s="14"/>
      <c r="AA8" s="46">
        <f t="shared" si="4"/>
        <v>0</v>
      </c>
      <c r="AB8" s="47">
        <f t="shared" si="5"/>
        <v>0</v>
      </c>
      <c r="AC8" s="47">
        <f t="shared" si="6"/>
        <v>0</v>
      </c>
      <c r="AD8" s="47">
        <f t="shared" si="7"/>
        <v>0</v>
      </c>
      <c r="AE8" s="48">
        <f t="shared" ref="AE8:AF8" si="19">SUM(IF(G8&lt;&gt;".",G8)+IF(K8&lt;&gt;".",K8)+IF(O8&lt;&gt;".",O8)+IF(S8&lt;&gt;".",S8)+IF(C8&lt;&gt;".",C8))</f>
        <v>0</v>
      </c>
      <c r="AF8" s="48">
        <f t="shared" si="19"/>
        <v>0</v>
      </c>
      <c r="AG8" s="49">
        <f t="shared" si="9"/>
        <v>0</v>
      </c>
      <c r="AH8" s="16"/>
      <c r="AI8" s="50">
        <f t="shared" si="10"/>
        <v>1</v>
      </c>
      <c r="AJ8" s="75"/>
      <c r="AK8" s="30">
        <f t="shared" si="11"/>
        <v>0</v>
      </c>
    </row>
    <row r="9" spans="1:37" ht="12" customHeight="1" thickTop="1">
      <c r="A9" s="16"/>
      <c r="B9" s="51"/>
      <c r="C9" s="52"/>
      <c r="D9" s="52"/>
      <c r="E9" s="53"/>
      <c r="F9" s="51"/>
      <c r="G9" s="52"/>
      <c r="H9" s="52"/>
      <c r="I9" s="53"/>
      <c r="J9" s="51"/>
      <c r="K9" s="52"/>
      <c r="L9" s="52"/>
      <c r="M9" s="53"/>
      <c r="N9" s="51"/>
      <c r="O9" s="52"/>
      <c r="P9" s="52"/>
      <c r="Q9" s="53"/>
      <c r="R9" s="51"/>
      <c r="S9" s="52"/>
      <c r="T9" s="52"/>
      <c r="U9" s="53"/>
      <c r="V9" s="16"/>
      <c r="W9" s="16"/>
      <c r="X9" s="16"/>
      <c r="Y9" s="16"/>
      <c r="Z9" s="16"/>
      <c r="AA9" s="54"/>
      <c r="AB9" s="12"/>
      <c r="AC9" s="12"/>
      <c r="AD9" s="12"/>
      <c r="AE9" s="55"/>
      <c r="AF9" s="55"/>
      <c r="AG9" s="56"/>
      <c r="AH9" s="16"/>
      <c r="AI9" s="16"/>
      <c r="AJ9" s="16"/>
      <c r="AK9" s="16"/>
    </row>
    <row r="10" spans="1:37" ht="26.25">
      <c r="A10" s="57">
        <v>1</v>
      </c>
      <c r="B10" s="58"/>
      <c r="D10" s="13"/>
      <c r="E10" s="16"/>
      <c r="F10" s="16"/>
      <c r="G10" s="16"/>
      <c r="H10" s="16"/>
      <c r="I10" s="16"/>
      <c r="J10" s="16"/>
      <c r="L10" s="60" t="str">
        <f>($A$3)</f>
        <v>Marcelo Lages</v>
      </c>
      <c r="N10" s="61" t="s">
        <v>33</v>
      </c>
      <c r="O10" s="62" t="s">
        <v>34</v>
      </c>
      <c r="P10" s="61" t="s">
        <v>33</v>
      </c>
      <c r="Q10" s="59"/>
      <c r="R10" s="63" t="str">
        <f>($A$8)</f>
        <v>Adriá Garriga</v>
      </c>
      <c r="S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ht="20.25">
      <c r="A11" s="16"/>
      <c r="B11" s="65"/>
      <c r="E11" s="16"/>
      <c r="F11" s="16"/>
      <c r="G11" s="16"/>
      <c r="H11" s="16"/>
      <c r="I11" s="16"/>
      <c r="J11" s="16"/>
      <c r="L11" s="60" t="str">
        <f>($A$5)</f>
        <v>Weber Gomes</v>
      </c>
      <c r="N11" s="61" t="s">
        <v>33</v>
      </c>
      <c r="O11" s="62" t="s">
        <v>34</v>
      </c>
      <c r="P11" s="61" t="s">
        <v>33</v>
      </c>
      <c r="R11" s="63" t="str">
        <f>($A$6)</f>
        <v>Ronbson Marfa</v>
      </c>
      <c r="S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ht="20.25">
      <c r="A12" s="16"/>
      <c r="B12" s="65"/>
      <c r="D12" s="13"/>
      <c r="E12" s="16"/>
      <c r="F12" s="16"/>
      <c r="G12" s="16"/>
      <c r="H12" s="16"/>
      <c r="I12" s="16"/>
      <c r="J12" s="16"/>
      <c r="L12" s="60" t="str">
        <f>($A$4)</f>
        <v>Gábor Farkas Jr.</v>
      </c>
      <c r="N12" s="61" t="s">
        <v>33</v>
      </c>
      <c r="O12" s="62" t="s">
        <v>34</v>
      </c>
      <c r="P12" s="61" t="s">
        <v>33</v>
      </c>
      <c r="Q12" s="80"/>
      <c r="R12" s="63" t="str">
        <f>($A$7)</f>
        <v>Levente Kiss</v>
      </c>
      <c r="S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ht="3.75" customHeight="1">
      <c r="A13" s="51"/>
      <c r="B13" s="65"/>
      <c r="C13" s="66"/>
      <c r="D13" s="67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81"/>
      <c r="P13" s="82"/>
      <c r="Q13" s="81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</row>
    <row r="14" spans="1:37" ht="26.25">
      <c r="A14" s="57">
        <v>2</v>
      </c>
      <c r="B14" s="58"/>
      <c r="C14" s="16"/>
      <c r="D14" s="13"/>
      <c r="E14" s="16"/>
      <c r="F14" s="16"/>
      <c r="G14" s="16"/>
      <c r="H14" s="16"/>
      <c r="I14" s="16"/>
      <c r="J14" s="16"/>
      <c r="K14" s="59"/>
      <c r="L14" s="60" t="str">
        <f>($A$5)</f>
        <v>Weber Gomes</v>
      </c>
      <c r="N14" s="61" t="s">
        <v>33</v>
      </c>
      <c r="O14" s="62" t="s">
        <v>34</v>
      </c>
      <c r="P14" s="61" t="s">
        <v>33</v>
      </c>
      <c r="Q14" s="59"/>
      <c r="R14" s="63" t="str">
        <f>($A$8)</f>
        <v>Adriá Garriga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64"/>
      <c r="AJ14" s="16"/>
      <c r="AK14" s="16"/>
    </row>
    <row r="15" spans="1:37" ht="20.25">
      <c r="A15" s="51"/>
      <c r="B15" s="65"/>
      <c r="E15" s="16"/>
      <c r="F15" s="16"/>
      <c r="G15" s="16"/>
      <c r="H15" s="16"/>
      <c r="I15" s="16"/>
      <c r="J15" s="16"/>
      <c r="L15" s="60" t="str">
        <f>($A$4)</f>
        <v>Gábor Farkas Jr.</v>
      </c>
      <c r="N15" s="61" t="s">
        <v>33</v>
      </c>
      <c r="O15" s="62" t="s">
        <v>34</v>
      </c>
      <c r="P15" s="61" t="s">
        <v>33</v>
      </c>
      <c r="R15" s="63" t="str">
        <f>($A$6)</f>
        <v>Ronbson Marfa</v>
      </c>
      <c r="S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I15" s="64"/>
    </row>
    <row r="16" spans="1:37" ht="20.25">
      <c r="A16" s="51"/>
      <c r="B16" s="65"/>
      <c r="D16" s="13"/>
      <c r="E16" s="16"/>
      <c r="F16" s="16"/>
      <c r="G16" s="16"/>
      <c r="H16" s="16"/>
      <c r="I16" s="16"/>
      <c r="J16" s="16"/>
      <c r="L16" s="60" t="str">
        <f>($A$3)</f>
        <v>Marcelo Lages</v>
      </c>
      <c r="N16" s="61" t="s">
        <v>33</v>
      </c>
      <c r="O16" s="62" t="s">
        <v>34</v>
      </c>
      <c r="P16" s="61" t="s">
        <v>33</v>
      </c>
      <c r="Q16" s="80"/>
      <c r="R16" s="63" t="str">
        <f>($A$7)</f>
        <v>Levente Kiss</v>
      </c>
      <c r="S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I16" s="64"/>
      <c r="AJ16" s="16"/>
    </row>
    <row r="17" spans="1:35" ht="3.75" customHeight="1">
      <c r="A17" s="51"/>
      <c r="B17" s="65"/>
      <c r="C17" s="66"/>
      <c r="D17" s="67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81"/>
      <c r="P17" s="82"/>
      <c r="Q17" s="81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</row>
    <row r="18" spans="1:35" ht="26.25">
      <c r="A18" s="57">
        <v>3</v>
      </c>
      <c r="B18" s="68"/>
      <c r="D18" s="13"/>
      <c r="E18" s="16"/>
      <c r="F18" s="16"/>
      <c r="G18" s="16"/>
      <c r="H18" s="16"/>
      <c r="I18" s="16"/>
      <c r="J18" s="16"/>
      <c r="L18" s="60" t="str">
        <f>($A$4)</f>
        <v>Gábor Farkas Jr.</v>
      </c>
      <c r="N18" s="61" t="s">
        <v>33</v>
      </c>
      <c r="O18" s="62" t="s">
        <v>34</v>
      </c>
      <c r="P18" s="61" t="s">
        <v>33</v>
      </c>
      <c r="Q18" s="59"/>
      <c r="R18" s="63" t="str">
        <f>($A$5)</f>
        <v>Weber Gomes</v>
      </c>
      <c r="S18" s="16"/>
      <c r="W18" s="16"/>
      <c r="X18" s="16"/>
      <c r="Y18" s="16"/>
      <c r="Z18" s="16"/>
      <c r="AA18" s="16"/>
      <c r="AB18" s="16"/>
      <c r="AE18" s="16"/>
      <c r="AF18" s="16"/>
      <c r="AG18" s="16"/>
      <c r="AI18" s="64"/>
    </row>
    <row r="19" spans="1:35" ht="20.25">
      <c r="A19" s="51"/>
      <c r="B19" s="69"/>
      <c r="E19" s="16"/>
      <c r="F19" s="16"/>
      <c r="G19" s="16"/>
      <c r="H19" s="16"/>
      <c r="I19" s="16"/>
      <c r="L19" s="60" t="str">
        <f>($A$3)</f>
        <v>Marcelo Lages</v>
      </c>
      <c r="N19" s="61" t="s">
        <v>33</v>
      </c>
      <c r="O19" s="62" t="s">
        <v>34</v>
      </c>
      <c r="P19" s="61" t="s">
        <v>33</v>
      </c>
      <c r="R19" s="63" t="str">
        <f>($A$6)</f>
        <v>Ronbson Marfa</v>
      </c>
      <c r="S19" s="16"/>
      <c r="W19" s="16"/>
      <c r="X19" s="16"/>
      <c r="Y19" s="16"/>
      <c r="Z19" s="16"/>
      <c r="AA19" s="16"/>
      <c r="AB19" s="16"/>
      <c r="AE19" s="16"/>
      <c r="AF19" s="16"/>
      <c r="AG19" s="16"/>
      <c r="AI19" s="64"/>
    </row>
    <row r="20" spans="1:35" ht="20.25">
      <c r="A20" s="51"/>
      <c r="B20" s="69"/>
      <c r="D20" s="13"/>
      <c r="E20" s="16"/>
      <c r="F20" s="16"/>
      <c r="G20" s="16"/>
      <c r="H20" s="16"/>
      <c r="I20" s="16"/>
      <c r="J20" s="16"/>
      <c r="L20" s="60" t="str">
        <f>($A$7)</f>
        <v>Levente Kiss</v>
      </c>
      <c r="N20" s="61" t="s">
        <v>33</v>
      </c>
      <c r="O20" s="62" t="s">
        <v>34</v>
      </c>
      <c r="P20" s="61" t="s">
        <v>33</v>
      </c>
      <c r="Q20" s="80"/>
      <c r="R20" s="63" t="str">
        <f>($A$8)</f>
        <v>Adriá Garriga</v>
      </c>
      <c r="S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I20" s="64"/>
    </row>
    <row r="21" spans="1:35" ht="3.75" customHeight="1">
      <c r="A21" s="51"/>
      <c r="B21" s="69"/>
      <c r="C21" s="70"/>
      <c r="D21" s="70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</row>
    <row r="22" spans="1:35" ht="15.75" customHeight="1">
      <c r="A22" s="57">
        <v>4</v>
      </c>
      <c r="B22" s="58"/>
      <c r="D22" s="13"/>
      <c r="E22" s="16"/>
      <c r="F22" s="16"/>
      <c r="G22" s="16"/>
      <c r="H22" s="16"/>
      <c r="I22" s="16"/>
      <c r="J22" s="16"/>
      <c r="L22" s="60" t="str">
        <f>($A$6)</f>
        <v>Ronbson Marfa</v>
      </c>
      <c r="N22" s="61" t="s">
        <v>33</v>
      </c>
      <c r="O22" s="62" t="s">
        <v>34</v>
      </c>
      <c r="P22" s="61" t="s">
        <v>33</v>
      </c>
      <c r="Q22" s="59"/>
      <c r="R22" s="63" t="str">
        <f>($A$7)</f>
        <v>Levente Kiss</v>
      </c>
      <c r="S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5" ht="15.75" customHeight="1">
      <c r="A23" s="51"/>
      <c r="B23" s="65"/>
      <c r="E23" s="16"/>
      <c r="F23" s="16"/>
      <c r="G23" s="16"/>
      <c r="H23" s="16"/>
      <c r="I23" s="16"/>
      <c r="J23" s="16"/>
      <c r="L23" s="60" t="str">
        <f>($A$4)</f>
        <v>Gábor Farkas Jr.</v>
      </c>
      <c r="N23" s="61" t="s">
        <v>33</v>
      </c>
      <c r="O23" s="62" t="s">
        <v>34</v>
      </c>
      <c r="P23" s="61" t="s">
        <v>33</v>
      </c>
      <c r="R23" s="63" t="str">
        <f>($A$8)</f>
        <v>Adriá Garriga</v>
      </c>
      <c r="S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5" ht="15.75" customHeight="1">
      <c r="A24" s="51"/>
      <c r="B24" s="65"/>
      <c r="D24" s="13"/>
      <c r="E24" s="16"/>
      <c r="F24" s="16"/>
      <c r="G24" s="16"/>
      <c r="H24" s="16"/>
      <c r="I24" s="16"/>
      <c r="J24" s="16"/>
      <c r="L24" s="60" t="str">
        <f>($A$3)</f>
        <v>Marcelo Lages</v>
      </c>
      <c r="N24" s="61" t="s">
        <v>33</v>
      </c>
      <c r="O24" s="62" t="s">
        <v>34</v>
      </c>
      <c r="P24" s="61" t="s">
        <v>33</v>
      </c>
      <c r="Q24" s="80"/>
      <c r="R24" s="63" t="str">
        <f>($A$5)</f>
        <v>Weber Gomes</v>
      </c>
      <c r="S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5" ht="3.75" customHeight="1">
      <c r="A25" s="51"/>
      <c r="B25" s="65"/>
      <c r="C25" s="66"/>
      <c r="D25" s="67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81"/>
      <c r="P25" s="82"/>
      <c r="Q25" s="81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</row>
    <row r="26" spans="1:35" ht="15.75" customHeight="1">
      <c r="A26" s="57">
        <v>5</v>
      </c>
      <c r="B26" s="68"/>
      <c r="D26" s="13"/>
      <c r="E26" s="16"/>
      <c r="F26" s="16"/>
      <c r="G26" s="16"/>
      <c r="H26" s="16"/>
      <c r="I26" s="16"/>
      <c r="J26" s="16"/>
      <c r="L26" s="60" t="str">
        <f>($A$3)</f>
        <v>Marcelo Lages</v>
      </c>
      <c r="M26" s="59"/>
      <c r="N26" s="61" t="s">
        <v>33</v>
      </c>
      <c r="O26" s="62" t="s">
        <v>34</v>
      </c>
      <c r="P26" s="61" t="s">
        <v>33</v>
      </c>
      <c r="Q26" s="16"/>
      <c r="R26" s="63" t="str">
        <f>($A$4)</f>
        <v>Gábor Farkas Jr.</v>
      </c>
      <c r="S26" s="16"/>
      <c r="W26" s="16"/>
      <c r="X26" s="16"/>
      <c r="Y26" s="16"/>
      <c r="Z26" s="16"/>
      <c r="AA26" s="16"/>
      <c r="AB26" s="16"/>
      <c r="AE26" s="16"/>
      <c r="AF26" s="16"/>
      <c r="AG26" s="16"/>
    </row>
    <row r="27" spans="1:35" ht="15.75" customHeight="1">
      <c r="A27" s="51"/>
      <c r="B27" s="69"/>
      <c r="E27" s="16"/>
      <c r="F27" s="16"/>
      <c r="G27" s="16"/>
      <c r="H27" s="16"/>
      <c r="I27" s="16"/>
      <c r="J27" s="16"/>
      <c r="L27" s="60" t="str">
        <f>($A$5)</f>
        <v>Weber Gomes</v>
      </c>
      <c r="N27" s="61" t="s">
        <v>33</v>
      </c>
      <c r="O27" s="62" t="s">
        <v>34</v>
      </c>
      <c r="P27" s="61" t="s">
        <v>33</v>
      </c>
      <c r="R27" s="63" t="str">
        <f>($A$7)</f>
        <v>Levente Kiss</v>
      </c>
      <c r="S27" s="16"/>
      <c r="W27" s="16"/>
      <c r="X27" s="16"/>
      <c r="Y27" s="16"/>
      <c r="Z27" s="16"/>
      <c r="AA27" s="16"/>
      <c r="AB27" s="16"/>
      <c r="AE27" s="16"/>
      <c r="AF27" s="16"/>
      <c r="AG27" s="16"/>
    </row>
    <row r="28" spans="1:35" ht="15.75" customHeight="1">
      <c r="A28" s="51"/>
      <c r="B28" s="69"/>
      <c r="D28" s="13"/>
      <c r="E28" s="16"/>
      <c r="F28" s="16"/>
      <c r="G28" s="16"/>
      <c r="H28" s="16"/>
      <c r="I28" s="16"/>
      <c r="J28" s="16"/>
      <c r="L28" s="60" t="str">
        <f>($A$6)</f>
        <v>Ronbson Marfa</v>
      </c>
      <c r="N28" s="61" t="s">
        <v>33</v>
      </c>
      <c r="O28" s="62" t="s">
        <v>34</v>
      </c>
      <c r="P28" s="61" t="s">
        <v>33</v>
      </c>
      <c r="Q28" s="80"/>
      <c r="R28" s="63" t="str">
        <f>($A$8)</f>
        <v>Adriá Garriga</v>
      </c>
      <c r="S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5" ht="3.75" customHeight="1">
      <c r="A29" s="51"/>
      <c r="B29" s="69"/>
      <c r="C29" s="70"/>
      <c r="D29" s="70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1:35" ht="15.75" customHeight="1"/>
    <row r="31" spans="1:35" ht="15.75" customHeight="1">
      <c r="A31" s="51"/>
    </row>
    <row r="32" spans="1:35" ht="15.75" customHeight="1">
      <c r="A32" s="51"/>
    </row>
    <row r="33" spans="1:23" ht="3.75" customHeight="1">
      <c r="A33" s="16"/>
    </row>
    <row r="34" spans="1:23" ht="15.75" customHeight="1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ht="15.75" customHeight="1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ht="15.75" customHeight="1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ht="15.75" customHeight="1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ht="15.75" customHeight="1"/>
    <row r="39" spans="1:23" ht="15.75" customHeight="1"/>
    <row r="40" spans="1:23" ht="15.75" customHeight="1"/>
    <row r="41" spans="1:23" ht="15.75" customHeight="1"/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A1:AG1"/>
    <mergeCell ref="B2:E2"/>
    <mergeCell ref="F2:I2"/>
    <mergeCell ref="J2:M2"/>
    <mergeCell ref="N2:Q2"/>
    <mergeCell ref="R2:U2"/>
    <mergeCell ref="V2:Y2"/>
  </mergeCells>
  <conditionalFormatting sqref="E4:E8 I3 I5:I8 M3:M4 M6:M8 Q3:Q5 Q7:Q8 U3:U6 U8 Y3:Y7">
    <cfRule type="cellIs" dxfId="2" priority="1" stopIfTrue="1" operator="equal">
      <formula>"g"</formula>
    </cfRule>
  </conditionalFormatting>
  <conditionalFormatting sqref="E4:E8 I3 I5:I8 M3:M4 M6:M8 Q3:Q5 Q7:Q8 U3:U6 U8 Y3:Y7">
    <cfRule type="cellIs" dxfId="1" priority="2" stopIfTrue="1" operator="equal">
      <formula>"d"</formula>
    </cfRule>
  </conditionalFormatting>
  <conditionalFormatting sqref="E4:E8 I3 I5:I8 M3:M4 M6:M8 Q3:Q5 Q7:Q8 U3:U6 U8 Y3:Y7">
    <cfRule type="cellIs" dxfId="0" priority="3" stopIfTrue="1" operator="equal">
      <formula>"v"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/>
  </sheetViews>
  <sheetFormatPr defaultRowHeight="15"/>
  <cols>
    <col min="2" max="2" width="16" customWidth="1"/>
    <col min="4" max="4" width="16.21875" customWidth="1"/>
    <col min="7" max="7" width="14.88671875" customWidth="1"/>
    <col min="9" max="9" width="17.5546875" customWidth="1"/>
    <col min="11" max="11" width="14.6640625" customWidth="1"/>
    <col min="13" max="13" width="14.77734375" customWidth="1"/>
  </cols>
  <sheetData>
    <row r="1" spans="1:9" ht="15.75">
      <c r="B1" s="150" t="s">
        <v>141</v>
      </c>
      <c r="C1" s="151"/>
      <c r="D1" s="152"/>
      <c r="E1" s="111">
        <v>0.73611111111111116</v>
      </c>
    </row>
    <row r="2" spans="1:9" ht="15.75">
      <c r="A2" s="100" t="s">
        <v>143</v>
      </c>
      <c r="B2" s="105" t="s">
        <v>192</v>
      </c>
      <c r="C2" s="105"/>
      <c r="D2" s="105" t="s">
        <v>193</v>
      </c>
    </row>
    <row r="3" spans="1:9">
      <c r="A3" s="100">
        <v>1</v>
      </c>
      <c r="B3" s="101" t="s">
        <v>97</v>
      </c>
      <c r="C3" s="106" t="s">
        <v>119</v>
      </c>
      <c r="D3" s="102" t="s">
        <v>98</v>
      </c>
    </row>
    <row r="4" spans="1:9">
      <c r="A4" s="100">
        <v>2</v>
      </c>
      <c r="B4" s="103" t="s">
        <v>107</v>
      </c>
      <c r="C4" s="106" t="s">
        <v>119</v>
      </c>
      <c r="D4" s="104" t="s">
        <v>108</v>
      </c>
    </row>
    <row r="5" spans="1:9">
      <c r="A5" s="100">
        <v>3</v>
      </c>
      <c r="B5" s="101" t="s">
        <v>100</v>
      </c>
      <c r="C5" s="106" t="s">
        <v>119</v>
      </c>
      <c r="D5" s="102" t="s">
        <v>99</v>
      </c>
    </row>
    <row r="6" spans="1:9">
      <c r="A6" s="100">
        <v>4</v>
      </c>
      <c r="B6" s="107" t="s">
        <v>105</v>
      </c>
      <c r="C6" s="106" t="s">
        <v>119</v>
      </c>
      <c r="D6" s="108" t="s">
        <v>106</v>
      </c>
    </row>
    <row r="7" spans="1:9">
      <c r="A7" s="100">
        <v>5</v>
      </c>
      <c r="B7" s="108" t="s">
        <v>111</v>
      </c>
      <c r="C7" s="106" t="s">
        <v>119</v>
      </c>
      <c r="D7" s="107" t="s">
        <v>112</v>
      </c>
    </row>
    <row r="8" spans="1:9">
      <c r="A8" s="100">
        <v>6</v>
      </c>
      <c r="B8" s="109" t="s">
        <v>101</v>
      </c>
      <c r="C8" s="106" t="s">
        <v>119</v>
      </c>
      <c r="D8" s="102" t="s">
        <v>102</v>
      </c>
    </row>
    <row r="9" spans="1:9">
      <c r="A9" s="100">
        <v>7</v>
      </c>
      <c r="B9" s="107" t="s">
        <v>109</v>
      </c>
      <c r="C9" s="106" t="s">
        <v>119</v>
      </c>
      <c r="D9" s="103" t="s">
        <v>110</v>
      </c>
    </row>
    <row r="10" spans="1:9">
      <c r="A10" s="100">
        <v>8</v>
      </c>
      <c r="B10" s="109" t="s">
        <v>104</v>
      </c>
      <c r="C10" s="106" t="s">
        <v>119</v>
      </c>
      <c r="D10" s="110" t="s">
        <v>103</v>
      </c>
    </row>
    <row r="12" spans="1:9" ht="15.75">
      <c r="B12" s="150" t="s">
        <v>122</v>
      </c>
      <c r="C12" s="151"/>
      <c r="D12" s="152"/>
      <c r="E12" s="111">
        <v>0.76388888888888884</v>
      </c>
      <c r="G12" s="153" t="s">
        <v>144</v>
      </c>
      <c r="H12" s="151">
        <v>44820</v>
      </c>
      <c r="I12" s="152"/>
    </row>
    <row r="13" spans="1:9" ht="15.75">
      <c r="A13" s="100" t="s">
        <v>143</v>
      </c>
      <c r="B13" s="105" t="s">
        <v>192</v>
      </c>
      <c r="C13" s="105"/>
      <c r="D13" s="105" t="s">
        <v>193</v>
      </c>
      <c r="F13" s="100" t="s">
        <v>143</v>
      </c>
      <c r="G13" s="105" t="s">
        <v>192</v>
      </c>
      <c r="H13" s="105"/>
      <c r="I13" s="105" t="s">
        <v>193</v>
      </c>
    </row>
    <row r="14" spans="1:9">
      <c r="A14" s="100" t="s">
        <v>131</v>
      </c>
      <c r="B14" s="100" t="s">
        <v>123</v>
      </c>
      <c r="C14" s="100" t="s">
        <v>119</v>
      </c>
      <c r="D14" s="100" t="s">
        <v>124</v>
      </c>
      <c r="F14" s="100" t="s">
        <v>135</v>
      </c>
      <c r="G14" s="100" t="s">
        <v>123</v>
      </c>
      <c r="H14" s="100" t="s">
        <v>119</v>
      </c>
      <c r="I14" s="100" t="s">
        <v>124</v>
      </c>
    </row>
    <row r="15" spans="1:9">
      <c r="A15" s="100" t="s">
        <v>132</v>
      </c>
      <c r="B15" s="100" t="s">
        <v>130</v>
      </c>
      <c r="C15" s="100" t="s">
        <v>119</v>
      </c>
      <c r="D15" s="100" t="s">
        <v>125</v>
      </c>
      <c r="F15" s="100" t="s">
        <v>136</v>
      </c>
      <c r="G15" s="100" t="s">
        <v>130</v>
      </c>
      <c r="H15" s="100" t="s">
        <v>119</v>
      </c>
      <c r="I15" s="100" t="s">
        <v>125</v>
      </c>
    </row>
    <row r="16" spans="1:9">
      <c r="A16" s="100" t="s">
        <v>133</v>
      </c>
      <c r="B16" s="100" t="s">
        <v>129</v>
      </c>
      <c r="C16" s="100" t="s">
        <v>119</v>
      </c>
      <c r="D16" s="100" t="s">
        <v>126</v>
      </c>
      <c r="F16" s="100" t="s">
        <v>137</v>
      </c>
      <c r="G16" s="100" t="s">
        <v>129</v>
      </c>
      <c r="H16" s="100" t="s">
        <v>119</v>
      </c>
      <c r="I16" s="100" t="s">
        <v>126</v>
      </c>
    </row>
    <row r="17" spans="1:9">
      <c r="A17" s="100" t="s">
        <v>134</v>
      </c>
      <c r="B17" s="100" t="s">
        <v>128</v>
      </c>
      <c r="C17" s="100" t="s">
        <v>119</v>
      </c>
      <c r="D17" s="100" t="s">
        <v>127</v>
      </c>
      <c r="F17" s="100" t="s">
        <v>138</v>
      </c>
      <c r="G17" s="100" t="s">
        <v>128</v>
      </c>
      <c r="H17" s="100" t="s">
        <v>119</v>
      </c>
      <c r="I17" s="100" t="s">
        <v>127</v>
      </c>
    </row>
    <row r="19" spans="1:9" ht="15.75">
      <c r="B19" s="150" t="s">
        <v>163</v>
      </c>
      <c r="C19" s="151"/>
      <c r="D19" s="152"/>
      <c r="E19" s="111">
        <v>0.79166666666666663</v>
      </c>
      <c r="G19" s="150" t="s">
        <v>150</v>
      </c>
      <c r="H19" s="151"/>
      <c r="I19" s="152"/>
    </row>
    <row r="20" spans="1:9" ht="15.75">
      <c r="A20" s="100" t="s">
        <v>143</v>
      </c>
      <c r="B20" s="105" t="s">
        <v>192</v>
      </c>
      <c r="C20" s="105"/>
      <c r="D20" s="105" t="s">
        <v>193</v>
      </c>
      <c r="F20" s="100" t="s">
        <v>143</v>
      </c>
      <c r="G20" s="105" t="s">
        <v>192</v>
      </c>
      <c r="H20" s="105"/>
      <c r="I20" s="105" t="s">
        <v>193</v>
      </c>
    </row>
    <row r="21" spans="1:9">
      <c r="A21" s="100" t="s">
        <v>155</v>
      </c>
      <c r="B21" s="100" t="s">
        <v>164</v>
      </c>
      <c r="C21" s="100" t="s">
        <v>119</v>
      </c>
      <c r="D21" s="100" t="s">
        <v>166</v>
      </c>
      <c r="F21" s="100" t="s">
        <v>159</v>
      </c>
      <c r="G21" s="100" t="s">
        <v>151</v>
      </c>
      <c r="H21" s="100" t="s">
        <v>119</v>
      </c>
      <c r="I21" s="100" t="s">
        <v>152</v>
      </c>
    </row>
    <row r="22" spans="1:9">
      <c r="A22" s="100" t="s">
        <v>156</v>
      </c>
      <c r="B22" s="100" t="s">
        <v>165</v>
      </c>
      <c r="C22" s="100" t="s">
        <v>119</v>
      </c>
      <c r="D22" s="100" t="s">
        <v>167</v>
      </c>
      <c r="F22" s="100" t="s">
        <v>160</v>
      </c>
      <c r="G22" s="100" t="s">
        <v>154</v>
      </c>
      <c r="H22" s="100" t="s">
        <v>119</v>
      </c>
      <c r="I22" s="100" t="s">
        <v>153</v>
      </c>
    </row>
    <row r="25" spans="1:9" ht="15.75">
      <c r="B25" s="150" t="s">
        <v>142</v>
      </c>
      <c r="C25" s="151"/>
      <c r="D25" s="152"/>
      <c r="E25" s="111">
        <v>0.79166666666666663</v>
      </c>
      <c r="G25" s="150" t="s">
        <v>149</v>
      </c>
      <c r="H25" s="151"/>
      <c r="I25" s="152"/>
    </row>
    <row r="26" spans="1:9" ht="15.75">
      <c r="A26" s="100" t="s">
        <v>143</v>
      </c>
      <c r="B26" s="105" t="s">
        <v>192</v>
      </c>
      <c r="C26" s="105"/>
      <c r="D26" s="105" t="s">
        <v>193</v>
      </c>
      <c r="F26" s="100" t="s">
        <v>143</v>
      </c>
      <c r="G26" s="105" t="s">
        <v>192</v>
      </c>
      <c r="H26" s="105"/>
      <c r="I26" s="105" t="s">
        <v>193</v>
      </c>
    </row>
    <row r="27" spans="1:9">
      <c r="A27" s="100" t="s">
        <v>157</v>
      </c>
      <c r="B27" s="100" t="s">
        <v>139</v>
      </c>
      <c r="C27" s="100" t="s">
        <v>119</v>
      </c>
      <c r="D27" s="100" t="s">
        <v>168</v>
      </c>
      <c r="F27" s="100" t="s">
        <v>161</v>
      </c>
      <c r="G27" s="100" t="s">
        <v>145</v>
      </c>
      <c r="H27" s="100" t="s">
        <v>119</v>
      </c>
      <c r="I27" s="100" t="s">
        <v>146</v>
      </c>
    </row>
    <row r="28" spans="1:9">
      <c r="A28" s="100" t="s">
        <v>158</v>
      </c>
      <c r="B28" s="100" t="s">
        <v>140</v>
      </c>
      <c r="C28" s="100" t="s">
        <v>119</v>
      </c>
      <c r="D28" s="100" t="s">
        <v>169</v>
      </c>
      <c r="F28" s="100" t="s">
        <v>162</v>
      </c>
      <c r="G28" s="100" t="s">
        <v>147</v>
      </c>
      <c r="H28" s="100" t="s">
        <v>119</v>
      </c>
      <c r="I28" s="100" t="s">
        <v>148</v>
      </c>
    </row>
    <row r="31" spans="1:9" ht="15.75">
      <c r="B31" s="150" t="s">
        <v>170</v>
      </c>
      <c r="C31" s="151"/>
      <c r="D31" s="152"/>
      <c r="E31" s="111">
        <v>0.81944444444444453</v>
      </c>
      <c r="G31" s="150" t="s">
        <v>185</v>
      </c>
      <c r="H31" s="151"/>
      <c r="I31" s="152"/>
    </row>
    <row r="32" spans="1:9" ht="15.75">
      <c r="B32" s="105" t="s">
        <v>192</v>
      </c>
      <c r="C32" s="105"/>
      <c r="D32" s="105" t="s">
        <v>193</v>
      </c>
      <c r="G32" s="105" t="s">
        <v>192</v>
      </c>
      <c r="H32" s="105"/>
      <c r="I32" s="105" t="s">
        <v>193</v>
      </c>
    </row>
    <row r="33" spans="2:9">
      <c r="B33" s="100" t="s">
        <v>173</v>
      </c>
      <c r="C33" s="100" t="s">
        <v>119</v>
      </c>
      <c r="D33" s="100" t="s">
        <v>174</v>
      </c>
      <c r="G33" s="100" t="s">
        <v>179</v>
      </c>
      <c r="H33" s="100" t="s">
        <v>119</v>
      </c>
      <c r="I33" s="100" t="s">
        <v>180</v>
      </c>
    </row>
    <row r="36" spans="2:9" ht="15.75">
      <c r="B36" s="150" t="s">
        <v>171</v>
      </c>
      <c r="C36" s="151"/>
      <c r="D36" s="152"/>
      <c r="E36" s="111">
        <v>0.81944444444444453</v>
      </c>
      <c r="G36" s="150" t="s">
        <v>186</v>
      </c>
      <c r="H36" s="151"/>
      <c r="I36" s="152"/>
    </row>
    <row r="37" spans="2:9" ht="15.75">
      <c r="B37" s="105" t="s">
        <v>192</v>
      </c>
      <c r="C37" s="105"/>
      <c r="D37" s="105" t="s">
        <v>193</v>
      </c>
      <c r="G37" s="105" t="s">
        <v>192</v>
      </c>
      <c r="H37" s="105"/>
      <c r="I37" s="105" t="s">
        <v>193</v>
      </c>
    </row>
    <row r="38" spans="2:9">
      <c r="B38" s="100" t="s">
        <v>175</v>
      </c>
      <c r="C38" s="100" t="s">
        <v>119</v>
      </c>
      <c r="D38" s="100" t="s">
        <v>176</v>
      </c>
      <c r="G38" s="100" t="s">
        <v>181</v>
      </c>
      <c r="H38" s="100" t="s">
        <v>119</v>
      </c>
      <c r="I38" s="100" t="s">
        <v>182</v>
      </c>
    </row>
    <row r="41" spans="2:9" ht="15.75">
      <c r="B41" s="150" t="s">
        <v>172</v>
      </c>
      <c r="C41" s="151"/>
      <c r="D41" s="152"/>
      <c r="E41" s="111">
        <v>0.81944444444444453</v>
      </c>
      <c r="G41" s="150" t="s">
        <v>187</v>
      </c>
      <c r="H41" s="151"/>
      <c r="I41" s="152"/>
    </row>
    <row r="42" spans="2:9" ht="15.75">
      <c r="B42" s="105" t="s">
        <v>192</v>
      </c>
      <c r="C42" s="105"/>
      <c r="D42" s="105" t="s">
        <v>193</v>
      </c>
      <c r="G42" s="105" t="s">
        <v>192</v>
      </c>
      <c r="H42" s="105"/>
      <c r="I42" s="105" t="s">
        <v>193</v>
      </c>
    </row>
    <row r="43" spans="2:9">
      <c r="B43" s="100" t="s">
        <v>177</v>
      </c>
      <c r="C43" s="100" t="s">
        <v>119</v>
      </c>
      <c r="D43" s="100" t="s">
        <v>177</v>
      </c>
      <c r="G43" s="100" t="s">
        <v>184</v>
      </c>
      <c r="H43" s="100" t="s">
        <v>119</v>
      </c>
      <c r="I43" s="100" t="s">
        <v>183</v>
      </c>
    </row>
    <row r="46" spans="2:9" ht="15.75">
      <c r="B46" s="150" t="s">
        <v>117</v>
      </c>
      <c r="C46" s="151"/>
      <c r="D46" s="152"/>
      <c r="E46" s="111">
        <v>0.81944444444444453</v>
      </c>
      <c r="G46" s="150" t="s">
        <v>188</v>
      </c>
      <c r="H46" s="151"/>
      <c r="I46" s="152"/>
    </row>
    <row r="47" spans="2:9" ht="15.75">
      <c r="B47" s="105" t="s">
        <v>192</v>
      </c>
      <c r="C47" s="105"/>
      <c r="D47" s="105" t="s">
        <v>193</v>
      </c>
      <c r="G47" s="105" t="s">
        <v>192</v>
      </c>
      <c r="H47" s="105"/>
      <c r="I47" s="105" t="s">
        <v>193</v>
      </c>
    </row>
    <row r="48" spans="2:9">
      <c r="B48" s="100" t="s">
        <v>178</v>
      </c>
      <c r="C48" s="100" t="s">
        <v>119</v>
      </c>
      <c r="D48" s="100" t="s">
        <v>178</v>
      </c>
      <c r="G48" s="100" t="s">
        <v>190</v>
      </c>
      <c r="H48" s="100" t="s">
        <v>119</v>
      </c>
      <c r="I48" s="100" t="s">
        <v>189</v>
      </c>
    </row>
  </sheetData>
  <mergeCells count="15">
    <mergeCell ref="B31:D31"/>
    <mergeCell ref="B36:D36"/>
    <mergeCell ref="B41:D41"/>
    <mergeCell ref="B46:D46"/>
    <mergeCell ref="G31:I31"/>
    <mergeCell ref="G36:I36"/>
    <mergeCell ref="G41:I41"/>
    <mergeCell ref="G46:I46"/>
    <mergeCell ref="B1:D1"/>
    <mergeCell ref="B12:D12"/>
    <mergeCell ref="B25:D25"/>
    <mergeCell ref="G12:I12"/>
    <mergeCell ref="G25:I25"/>
    <mergeCell ref="G19:I19"/>
    <mergeCell ref="B19:D19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workbookViewId="0"/>
  </sheetViews>
  <sheetFormatPr defaultRowHeight="15"/>
  <cols>
    <col min="1" max="1" width="8.5546875" style="140" customWidth="1"/>
    <col min="2" max="2" width="8.77734375" style="140" customWidth="1"/>
    <col min="3" max="3" width="15.44140625" style="140" customWidth="1"/>
    <col min="4" max="4" width="8.77734375" style="140" customWidth="1"/>
    <col min="5" max="5" width="20.44140625" style="140" bestFit="1" customWidth="1"/>
  </cols>
  <sheetData>
    <row r="1" spans="1:5" ht="15.75">
      <c r="A1" s="141">
        <v>0.51388888888888895</v>
      </c>
      <c r="B1" s="100"/>
      <c r="C1" s="154" t="s">
        <v>191</v>
      </c>
      <c r="D1" s="154"/>
      <c r="E1" s="154"/>
    </row>
    <row r="2" spans="1:5" ht="15.75">
      <c r="B2" s="100" t="s">
        <v>143</v>
      </c>
      <c r="C2" s="105" t="s">
        <v>192</v>
      </c>
      <c r="D2" s="105"/>
      <c r="E2" s="105" t="s">
        <v>193</v>
      </c>
    </row>
    <row r="3" spans="1:5">
      <c r="A3" s="140" t="s">
        <v>113</v>
      </c>
      <c r="B3" s="100" t="s">
        <v>143</v>
      </c>
      <c r="C3" s="100" t="s">
        <v>36</v>
      </c>
      <c r="D3" s="100" t="s">
        <v>119</v>
      </c>
      <c r="E3" s="100" t="s">
        <v>232</v>
      </c>
    </row>
    <row r="4" spans="1:5">
      <c r="A4" s="140" t="s">
        <v>113</v>
      </c>
      <c r="B4" s="100" t="s">
        <v>143</v>
      </c>
      <c r="C4" s="100" t="s">
        <v>38</v>
      </c>
      <c r="D4" s="100" t="s">
        <v>119</v>
      </c>
      <c r="E4" s="100" t="s">
        <v>39</v>
      </c>
    </row>
    <row r="5" spans="1:5">
      <c r="A5" s="140" t="s">
        <v>113</v>
      </c>
      <c r="B5" s="100" t="s">
        <v>143</v>
      </c>
      <c r="C5" s="100" t="s">
        <v>37</v>
      </c>
      <c r="D5" s="100" t="s">
        <v>119</v>
      </c>
      <c r="E5" s="100" t="s">
        <v>40</v>
      </c>
    </row>
    <row r="6" spans="1:5">
      <c r="A6" s="140" t="s">
        <v>114</v>
      </c>
      <c r="B6" s="100" t="s">
        <v>143</v>
      </c>
      <c r="C6" s="100" t="s">
        <v>41</v>
      </c>
      <c r="D6" s="100" t="s">
        <v>119</v>
      </c>
      <c r="E6" s="100" t="s">
        <v>46</v>
      </c>
    </row>
    <row r="7" spans="1:5">
      <c r="A7" s="140" t="s">
        <v>114</v>
      </c>
      <c r="B7" s="100">
        <v>5</v>
      </c>
      <c r="C7" s="100" t="s">
        <v>43</v>
      </c>
      <c r="D7" s="100" t="s">
        <v>119</v>
      </c>
      <c r="E7" s="100" t="s">
        <v>44</v>
      </c>
    </row>
    <row r="8" spans="1:5">
      <c r="A8" s="140" t="s">
        <v>114</v>
      </c>
      <c r="B8" s="100">
        <v>6</v>
      </c>
      <c r="C8" s="100" t="s">
        <v>42</v>
      </c>
      <c r="D8" s="100" t="s">
        <v>119</v>
      </c>
      <c r="E8" s="100" t="s">
        <v>45</v>
      </c>
    </row>
    <row r="9" spans="1:5">
      <c r="A9" s="140" t="s">
        <v>115</v>
      </c>
      <c r="B9" s="100">
        <v>7</v>
      </c>
      <c r="C9" s="100" t="s">
        <v>48</v>
      </c>
      <c r="D9" s="100" t="s">
        <v>119</v>
      </c>
      <c r="E9" s="100" t="s">
        <v>53</v>
      </c>
    </row>
    <row r="10" spans="1:5">
      <c r="A10" s="140" t="s">
        <v>115</v>
      </c>
      <c r="B10" s="100">
        <v>8</v>
      </c>
      <c r="C10" s="100" t="s">
        <v>50</v>
      </c>
      <c r="D10" s="100" t="s">
        <v>119</v>
      </c>
      <c r="E10" s="100" t="s">
        <v>51</v>
      </c>
    </row>
    <row r="12" spans="1:5" ht="15.75">
      <c r="A12" s="141">
        <v>0.54166666666666663</v>
      </c>
      <c r="B12" s="100"/>
      <c r="C12" s="154" t="s">
        <v>194</v>
      </c>
      <c r="D12" s="154"/>
      <c r="E12" s="154"/>
    </row>
    <row r="13" spans="1:5" ht="15.75">
      <c r="B13" s="100" t="s">
        <v>143</v>
      </c>
      <c r="C13" s="105" t="s">
        <v>192</v>
      </c>
      <c r="D13" s="105"/>
      <c r="E13" s="105" t="s">
        <v>193</v>
      </c>
    </row>
    <row r="14" spans="1:5">
      <c r="A14" s="140" t="s">
        <v>115</v>
      </c>
      <c r="B14" s="100">
        <v>1</v>
      </c>
      <c r="C14" s="100" t="s">
        <v>49</v>
      </c>
      <c r="D14" s="100"/>
      <c r="E14" s="100" t="s">
        <v>52</v>
      </c>
    </row>
    <row r="15" spans="1:5">
      <c r="A15" s="140" t="s">
        <v>116</v>
      </c>
      <c r="B15" s="100">
        <v>2</v>
      </c>
      <c r="C15" s="100" t="s">
        <v>57</v>
      </c>
      <c r="D15" s="100"/>
      <c r="E15" s="100" t="s">
        <v>62</v>
      </c>
    </row>
    <row r="16" spans="1:5">
      <c r="A16" s="140" t="s">
        <v>116</v>
      </c>
      <c r="B16" s="100">
        <v>3</v>
      </c>
      <c r="C16" s="100" t="s">
        <v>59</v>
      </c>
      <c r="D16" s="100"/>
      <c r="E16" s="100" t="s">
        <v>60</v>
      </c>
    </row>
    <row r="17" spans="1:5">
      <c r="A17" s="140" t="s">
        <v>116</v>
      </c>
      <c r="B17" s="100">
        <v>4</v>
      </c>
      <c r="C17" s="100" t="s">
        <v>58</v>
      </c>
      <c r="D17" s="100"/>
      <c r="E17" s="100" t="s">
        <v>61</v>
      </c>
    </row>
    <row r="18" spans="1:5">
      <c r="A18" s="140" t="s">
        <v>113</v>
      </c>
      <c r="B18" s="100">
        <v>5</v>
      </c>
      <c r="C18" s="100" t="s">
        <v>38</v>
      </c>
      <c r="D18" s="100"/>
      <c r="E18" s="100" t="s">
        <v>232</v>
      </c>
    </row>
    <row r="19" spans="1:5">
      <c r="A19" s="140" t="s">
        <v>113</v>
      </c>
      <c r="B19" s="100">
        <v>6</v>
      </c>
      <c r="C19" s="100" t="s">
        <v>37</v>
      </c>
      <c r="D19" s="100"/>
      <c r="E19" s="100" t="s">
        <v>39</v>
      </c>
    </row>
    <row r="20" spans="1:5">
      <c r="A20" s="140" t="s">
        <v>113</v>
      </c>
      <c r="B20" s="100">
        <v>7</v>
      </c>
      <c r="C20" s="100" t="s">
        <v>36</v>
      </c>
      <c r="D20" s="100"/>
      <c r="E20" s="100" t="s">
        <v>40</v>
      </c>
    </row>
    <row r="21" spans="1:5">
      <c r="A21" s="140" t="s">
        <v>114</v>
      </c>
      <c r="B21" s="100">
        <v>8</v>
      </c>
      <c r="C21" s="100" t="s">
        <v>43</v>
      </c>
      <c r="D21" s="100"/>
      <c r="E21" s="100" t="s">
        <v>46</v>
      </c>
    </row>
    <row r="23" spans="1:5" ht="15.75">
      <c r="A23" s="141">
        <v>0.56944444444444442</v>
      </c>
      <c r="B23" s="100"/>
      <c r="C23" s="154" t="s">
        <v>195</v>
      </c>
      <c r="D23" s="154"/>
      <c r="E23" s="154"/>
    </row>
    <row r="24" spans="1:5" ht="15.75">
      <c r="B24" s="100" t="s">
        <v>143</v>
      </c>
      <c r="C24" s="105" t="s">
        <v>192</v>
      </c>
      <c r="D24" s="105"/>
      <c r="E24" s="105" t="s">
        <v>193</v>
      </c>
    </row>
    <row r="25" spans="1:5">
      <c r="A25" s="140" t="s">
        <v>114</v>
      </c>
      <c r="B25" s="100">
        <v>1</v>
      </c>
      <c r="C25" s="100" t="s">
        <v>42</v>
      </c>
      <c r="D25" s="100"/>
      <c r="E25" s="100" t="s">
        <v>44</v>
      </c>
    </row>
    <row r="26" spans="1:5">
      <c r="A26" s="140" t="s">
        <v>114</v>
      </c>
      <c r="B26" s="100">
        <v>2</v>
      </c>
      <c r="C26" s="100" t="s">
        <v>41</v>
      </c>
      <c r="D26" s="100"/>
      <c r="E26" s="100" t="s">
        <v>45</v>
      </c>
    </row>
    <row r="27" spans="1:5">
      <c r="A27" s="140" t="s">
        <v>115</v>
      </c>
      <c r="B27" s="100">
        <v>3</v>
      </c>
      <c r="C27" s="100" t="s">
        <v>50</v>
      </c>
      <c r="D27" s="100"/>
      <c r="E27" s="100" t="s">
        <v>53</v>
      </c>
    </row>
    <row r="28" spans="1:5">
      <c r="A28" s="140" t="s">
        <v>115</v>
      </c>
      <c r="B28" s="100">
        <v>4</v>
      </c>
      <c r="C28" s="100" t="s">
        <v>49</v>
      </c>
      <c r="D28" s="100"/>
      <c r="E28" s="100" t="s">
        <v>51</v>
      </c>
    </row>
    <row r="29" spans="1:5">
      <c r="A29" s="140" t="s">
        <v>115</v>
      </c>
      <c r="B29" s="100">
        <v>5</v>
      </c>
      <c r="C29" s="100" t="s">
        <v>48</v>
      </c>
      <c r="D29" s="100"/>
      <c r="E29" s="100" t="s">
        <v>52</v>
      </c>
    </row>
    <row r="30" spans="1:5">
      <c r="A30" s="140" t="s">
        <v>116</v>
      </c>
      <c r="B30" s="100">
        <v>6</v>
      </c>
      <c r="C30" s="100" t="s">
        <v>59</v>
      </c>
      <c r="D30" s="100"/>
      <c r="E30" s="100" t="s">
        <v>62</v>
      </c>
    </row>
    <row r="31" spans="1:5">
      <c r="A31" s="140" t="s">
        <v>116</v>
      </c>
      <c r="B31" s="100">
        <v>7</v>
      </c>
      <c r="C31" s="100" t="s">
        <v>58</v>
      </c>
      <c r="D31" s="100"/>
      <c r="E31" s="100" t="s">
        <v>60</v>
      </c>
    </row>
    <row r="32" spans="1:5">
      <c r="A32" s="140" t="s">
        <v>116</v>
      </c>
      <c r="B32" s="100">
        <v>8</v>
      </c>
      <c r="C32" s="100" t="s">
        <v>57</v>
      </c>
      <c r="D32" s="100"/>
      <c r="E32" s="100" t="s">
        <v>61</v>
      </c>
    </row>
    <row r="35" spans="1:5" ht="15.75">
      <c r="A35" s="141">
        <v>0.59722222222222221</v>
      </c>
      <c r="B35" s="100"/>
      <c r="C35" s="154" t="s">
        <v>196</v>
      </c>
      <c r="D35" s="154"/>
      <c r="E35" s="154"/>
    </row>
    <row r="36" spans="1:5" ht="15.75">
      <c r="B36" s="100" t="s">
        <v>143</v>
      </c>
      <c r="C36" s="105" t="s">
        <v>192</v>
      </c>
      <c r="D36" s="105"/>
      <c r="E36" s="105" t="s">
        <v>193</v>
      </c>
    </row>
    <row r="37" spans="1:5">
      <c r="A37" s="140" t="s">
        <v>113</v>
      </c>
      <c r="B37" s="100">
        <v>1</v>
      </c>
      <c r="C37" s="100" t="s">
        <v>37</v>
      </c>
      <c r="D37" s="100"/>
      <c r="E37" s="100" t="s">
        <v>38</v>
      </c>
    </row>
    <row r="38" spans="1:5">
      <c r="A38" s="140" t="s">
        <v>113</v>
      </c>
      <c r="B38" s="100">
        <v>2</v>
      </c>
      <c r="C38" s="100" t="s">
        <v>36</v>
      </c>
      <c r="D38" s="100"/>
      <c r="E38" s="100" t="s">
        <v>39</v>
      </c>
    </row>
    <row r="39" spans="1:5">
      <c r="A39" s="140" t="s">
        <v>113</v>
      </c>
      <c r="B39" s="100">
        <v>3</v>
      </c>
      <c r="C39" s="100" t="s">
        <v>40</v>
      </c>
      <c r="D39" s="100"/>
      <c r="E39" s="100" t="s">
        <v>232</v>
      </c>
    </row>
    <row r="40" spans="1:5">
      <c r="A40" s="140" t="s">
        <v>114</v>
      </c>
      <c r="B40" s="100">
        <v>4</v>
      </c>
      <c r="C40" s="100" t="s">
        <v>42</v>
      </c>
      <c r="D40" s="100"/>
      <c r="E40" s="100" t="s">
        <v>43</v>
      </c>
    </row>
    <row r="41" spans="1:5">
      <c r="A41" s="140" t="s">
        <v>114</v>
      </c>
      <c r="B41" s="100">
        <v>5</v>
      </c>
      <c r="C41" s="100" t="s">
        <v>41</v>
      </c>
      <c r="D41" s="100"/>
      <c r="E41" s="100" t="s">
        <v>44</v>
      </c>
    </row>
    <row r="42" spans="1:5">
      <c r="A42" s="140" t="s">
        <v>114</v>
      </c>
      <c r="B42" s="100">
        <v>6</v>
      </c>
      <c r="C42" s="100" t="s">
        <v>45</v>
      </c>
      <c r="D42" s="100"/>
      <c r="E42" s="100" t="s">
        <v>46</v>
      </c>
    </row>
    <row r="43" spans="1:5">
      <c r="A43" s="140" t="s">
        <v>115</v>
      </c>
      <c r="B43" s="100">
        <v>7</v>
      </c>
      <c r="C43" s="100" t="s">
        <v>49</v>
      </c>
      <c r="D43" s="100"/>
      <c r="E43" s="100" t="s">
        <v>50</v>
      </c>
    </row>
    <row r="44" spans="1:5">
      <c r="A44" s="140" t="s">
        <v>115</v>
      </c>
      <c r="B44" s="100">
        <v>8</v>
      </c>
      <c r="C44" s="100" t="s">
        <v>48</v>
      </c>
      <c r="D44" s="100"/>
      <c r="E44" s="100" t="s">
        <v>51</v>
      </c>
    </row>
    <row r="47" spans="1:5" ht="15.75">
      <c r="A47" s="141">
        <v>0.625</v>
      </c>
      <c r="B47" s="100"/>
      <c r="C47" s="154" t="s">
        <v>197</v>
      </c>
      <c r="D47" s="154"/>
      <c r="E47" s="154"/>
    </row>
    <row r="48" spans="1:5" ht="15.75">
      <c r="B48" s="100" t="s">
        <v>143</v>
      </c>
      <c r="C48" s="105" t="s">
        <v>192</v>
      </c>
      <c r="D48" s="105"/>
      <c r="E48" s="105" t="s">
        <v>193</v>
      </c>
    </row>
    <row r="49" spans="1:5">
      <c r="A49" s="140" t="s">
        <v>115</v>
      </c>
      <c r="B49" s="100">
        <v>1</v>
      </c>
      <c r="C49" s="100" t="s">
        <v>52</v>
      </c>
      <c r="D49" s="100"/>
      <c r="E49" s="100" t="s">
        <v>53</v>
      </c>
    </row>
    <row r="50" spans="1:5">
      <c r="A50" s="140" t="s">
        <v>116</v>
      </c>
      <c r="B50" s="100">
        <v>2</v>
      </c>
      <c r="C50" s="100" t="s">
        <v>58</v>
      </c>
      <c r="D50" s="100"/>
      <c r="E50" s="100" t="s">
        <v>59</v>
      </c>
    </row>
    <row r="51" spans="1:5">
      <c r="A51" s="140" t="s">
        <v>116</v>
      </c>
      <c r="B51" s="100">
        <v>3</v>
      </c>
      <c r="C51" s="100" t="s">
        <v>57</v>
      </c>
      <c r="D51" s="100"/>
      <c r="E51" s="100" t="s">
        <v>60</v>
      </c>
    </row>
    <row r="52" spans="1:5">
      <c r="A52" s="140" t="s">
        <v>116</v>
      </c>
      <c r="B52" s="100">
        <v>4</v>
      </c>
      <c r="C52" s="100" t="s">
        <v>61</v>
      </c>
      <c r="D52" s="100"/>
      <c r="E52" s="100" t="s">
        <v>62</v>
      </c>
    </row>
    <row r="53" spans="1:5">
      <c r="A53" s="140" t="s">
        <v>113</v>
      </c>
      <c r="B53" s="100">
        <v>5</v>
      </c>
      <c r="C53" s="100" t="s">
        <v>39</v>
      </c>
      <c r="D53" s="100"/>
      <c r="E53" s="100" t="s">
        <v>40</v>
      </c>
    </row>
    <row r="54" spans="1:5">
      <c r="A54" s="140" t="s">
        <v>113</v>
      </c>
      <c r="B54" s="100">
        <v>6</v>
      </c>
      <c r="C54" s="100" t="s">
        <v>37</v>
      </c>
      <c r="D54" s="100"/>
      <c r="E54" s="100" t="s">
        <v>232</v>
      </c>
    </row>
    <row r="55" spans="1:5">
      <c r="A55" s="140" t="s">
        <v>113</v>
      </c>
      <c r="B55" s="100">
        <v>7</v>
      </c>
      <c r="C55" s="100" t="s">
        <v>36</v>
      </c>
      <c r="D55" s="100"/>
      <c r="E55" s="100" t="s">
        <v>38</v>
      </c>
    </row>
    <row r="56" spans="1:5">
      <c r="A56" s="140" t="s">
        <v>114</v>
      </c>
      <c r="B56" s="100">
        <v>8</v>
      </c>
      <c r="C56" s="100" t="s">
        <v>44</v>
      </c>
      <c r="D56" s="100"/>
      <c r="E56" s="100" t="s">
        <v>45</v>
      </c>
    </row>
    <row r="59" spans="1:5" ht="15.75">
      <c r="A59" s="141">
        <v>0.65277777777777779</v>
      </c>
      <c r="B59" s="100"/>
      <c r="C59" s="154" t="s">
        <v>198</v>
      </c>
      <c r="D59" s="154"/>
      <c r="E59" s="154"/>
    </row>
    <row r="60" spans="1:5" ht="15.75">
      <c r="B60" s="100" t="s">
        <v>143</v>
      </c>
      <c r="C60" s="105" t="s">
        <v>192</v>
      </c>
      <c r="D60" s="105"/>
      <c r="E60" s="105" t="s">
        <v>193</v>
      </c>
    </row>
    <row r="61" spans="1:5">
      <c r="A61" s="140" t="s">
        <v>114</v>
      </c>
      <c r="B61" s="100">
        <v>1</v>
      </c>
      <c r="C61" s="100" t="s">
        <v>42</v>
      </c>
      <c r="D61" s="100"/>
      <c r="E61" s="100" t="s">
        <v>46</v>
      </c>
    </row>
    <row r="62" spans="1:5">
      <c r="A62" s="140" t="s">
        <v>114</v>
      </c>
      <c r="B62" s="100">
        <v>2</v>
      </c>
      <c r="C62" s="100" t="s">
        <v>41</v>
      </c>
      <c r="D62" s="100"/>
      <c r="E62" s="100" t="s">
        <v>43</v>
      </c>
    </row>
    <row r="63" spans="1:5">
      <c r="A63" s="140" t="s">
        <v>115</v>
      </c>
      <c r="B63" s="100">
        <v>3</v>
      </c>
      <c r="C63" s="100" t="s">
        <v>51</v>
      </c>
      <c r="D63" s="100"/>
      <c r="E63" s="100" t="s">
        <v>52</v>
      </c>
    </row>
    <row r="64" spans="1:5">
      <c r="A64" s="140" t="s">
        <v>115</v>
      </c>
      <c r="B64" s="100">
        <v>4</v>
      </c>
      <c r="C64" s="100" t="s">
        <v>49</v>
      </c>
      <c r="D64" s="100"/>
      <c r="E64" s="100" t="s">
        <v>53</v>
      </c>
    </row>
    <row r="65" spans="1:5">
      <c r="A65" s="140" t="s">
        <v>115</v>
      </c>
      <c r="B65" s="100">
        <v>5</v>
      </c>
      <c r="C65" s="100" t="s">
        <v>48</v>
      </c>
      <c r="D65" s="100"/>
      <c r="E65" s="100" t="s">
        <v>50</v>
      </c>
    </row>
    <row r="66" spans="1:5">
      <c r="A66" s="140" t="s">
        <v>116</v>
      </c>
      <c r="B66" s="100">
        <v>6</v>
      </c>
      <c r="C66" s="100" t="s">
        <v>60</v>
      </c>
      <c r="D66" s="100"/>
      <c r="E66" s="100" t="s">
        <v>61</v>
      </c>
    </row>
    <row r="67" spans="1:5">
      <c r="A67" s="140" t="s">
        <v>116</v>
      </c>
      <c r="B67" s="100">
        <v>7</v>
      </c>
      <c r="C67" s="100" t="s">
        <v>58</v>
      </c>
      <c r="D67" s="100"/>
      <c r="E67" s="100" t="s">
        <v>62</v>
      </c>
    </row>
    <row r="68" spans="1:5">
      <c r="A68" s="140" t="s">
        <v>116</v>
      </c>
      <c r="B68" s="100">
        <v>8</v>
      </c>
      <c r="C68" s="100" t="s">
        <v>57</v>
      </c>
      <c r="D68" s="100"/>
      <c r="E68" s="100" t="s">
        <v>59</v>
      </c>
    </row>
    <row r="71" spans="1:5" ht="15.75">
      <c r="A71" s="141">
        <v>0.68055555555555547</v>
      </c>
      <c r="B71" s="100"/>
      <c r="C71" s="154" t="s">
        <v>199</v>
      </c>
      <c r="D71" s="154"/>
      <c r="E71" s="154"/>
    </row>
    <row r="72" spans="1:5" ht="15.75">
      <c r="B72" s="100" t="s">
        <v>143</v>
      </c>
      <c r="C72" s="105" t="s">
        <v>192</v>
      </c>
      <c r="D72" s="105"/>
      <c r="E72" s="105" t="s">
        <v>193</v>
      </c>
    </row>
    <row r="73" spans="1:5">
      <c r="A73" s="140" t="s">
        <v>113</v>
      </c>
      <c r="B73" s="100">
        <v>1</v>
      </c>
      <c r="C73" s="100" t="s">
        <v>36</v>
      </c>
      <c r="D73" s="100"/>
      <c r="E73" s="100" t="s">
        <v>37</v>
      </c>
    </row>
    <row r="74" spans="1:5">
      <c r="A74" s="140" t="s">
        <v>113</v>
      </c>
      <c r="B74" s="100">
        <v>2</v>
      </c>
      <c r="C74" s="100" t="s">
        <v>38</v>
      </c>
      <c r="D74" s="100"/>
      <c r="E74" s="100" t="s">
        <v>40</v>
      </c>
    </row>
    <row r="75" spans="1:5">
      <c r="A75" s="140" t="s">
        <v>113</v>
      </c>
      <c r="B75" s="100">
        <v>3</v>
      </c>
      <c r="C75" s="100" t="s">
        <v>39</v>
      </c>
      <c r="D75" s="100"/>
      <c r="E75" s="100" t="s">
        <v>232</v>
      </c>
    </row>
    <row r="76" spans="1:5">
      <c r="A76" s="140" t="s">
        <v>114</v>
      </c>
      <c r="B76" s="100">
        <v>4</v>
      </c>
      <c r="C76" s="100" t="s">
        <v>41</v>
      </c>
      <c r="D76" s="100"/>
      <c r="E76" s="100" t="s">
        <v>42</v>
      </c>
    </row>
    <row r="77" spans="1:5">
      <c r="A77" s="140" t="s">
        <v>114</v>
      </c>
      <c r="B77" s="100">
        <v>5</v>
      </c>
      <c r="C77" s="100" t="s">
        <v>43</v>
      </c>
      <c r="D77" s="100"/>
      <c r="E77" s="100" t="s">
        <v>45</v>
      </c>
    </row>
    <row r="78" spans="1:5">
      <c r="A78" s="140" t="s">
        <v>114</v>
      </c>
      <c r="B78" s="100">
        <v>6</v>
      </c>
      <c r="C78" s="100" t="s">
        <v>44</v>
      </c>
      <c r="D78" s="100"/>
      <c r="E78" s="100" t="s">
        <v>46</v>
      </c>
    </row>
    <row r="79" spans="1:5">
      <c r="B79" s="100">
        <v>7</v>
      </c>
      <c r="C79" s="100"/>
      <c r="D79" s="100"/>
      <c r="E79" s="100"/>
    </row>
    <row r="80" spans="1:5">
      <c r="B80" s="100">
        <v>8</v>
      </c>
      <c r="C80" s="100"/>
      <c r="D80" s="100"/>
      <c r="E80" s="100"/>
    </row>
    <row r="83" spans="1:5" ht="15.75">
      <c r="A83" s="141">
        <v>0.70833333333333337</v>
      </c>
      <c r="B83" s="100"/>
      <c r="C83" s="154" t="s">
        <v>200</v>
      </c>
      <c r="D83" s="154"/>
      <c r="E83" s="154"/>
    </row>
    <row r="84" spans="1:5" ht="15.75">
      <c r="B84" s="100" t="s">
        <v>143</v>
      </c>
      <c r="C84" s="105" t="s">
        <v>192</v>
      </c>
      <c r="D84" s="105"/>
      <c r="E84" s="105" t="s">
        <v>193</v>
      </c>
    </row>
    <row r="85" spans="1:5">
      <c r="A85" s="140" t="s">
        <v>115</v>
      </c>
      <c r="B85" s="100">
        <v>1</v>
      </c>
      <c r="C85" s="100" t="s">
        <v>48</v>
      </c>
      <c r="D85" s="100"/>
      <c r="E85" s="100" t="s">
        <v>49</v>
      </c>
    </row>
    <row r="86" spans="1:5">
      <c r="A86" s="140" t="s">
        <v>115</v>
      </c>
      <c r="B86" s="100">
        <v>2</v>
      </c>
      <c r="C86" s="100" t="s">
        <v>50</v>
      </c>
      <c r="D86" s="100"/>
      <c r="E86" s="100" t="s">
        <v>52</v>
      </c>
    </row>
    <row r="87" spans="1:5">
      <c r="A87" s="140" t="s">
        <v>115</v>
      </c>
      <c r="B87" s="100">
        <v>3</v>
      </c>
      <c r="C87" s="100" t="s">
        <v>51</v>
      </c>
      <c r="D87" s="100"/>
      <c r="E87" s="100" t="s">
        <v>53</v>
      </c>
    </row>
    <row r="88" spans="1:5">
      <c r="A88" s="140" t="s">
        <v>116</v>
      </c>
      <c r="B88" s="100">
        <v>4</v>
      </c>
      <c r="C88" s="100" t="s">
        <v>57</v>
      </c>
      <c r="D88" s="100"/>
      <c r="E88" s="100" t="s">
        <v>58</v>
      </c>
    </row>
    <row r="89" spans="1:5">
      <c r="A89" s="140" t="s">
        <v>116</v>
      </c>
      <c r="B89" s="100">
        <v>5</v>
      </c>
      <c r="C89" s="100" t="s">
        <v>59</v>
      </c>
      <c r="D89" s="100"/>
      <c r="E89" s="100" t="s">
        <v>61</v>
      </c>
    </row>
    <row r="90" spans="1:5">
      <c r="A90" s="140" t="s">
        <v>116</v>
      </c>
      <c r="B90" s="100">
        <v>6</v>
      </c>
      <c r="C90" s="100" t="s">
        <v>60</v>
      </c>
      <c r="D90" s="100"/>
      <c r="E90" s="100" t="s">
        <v>62</v>
      </c>
    </row>
    <row r="91" spans="1:5">
      <c r="B91" s="100">
        <v>7</v>
      </c>
      <c r="C91" s="100"/>
      <c r="D91" s="100"/>
      <c r="E91" s="100"/>
    </row>
    <row r="92" spans="1:5">
      <c r="B92" s="100">
        <v>8</v>
      </c>
      <c r="C92" s="100"/>
      <c r="D92" s="100"/>
      <c r="E92" s="100"/>
    </row>
  </sheetData>
  <mergeCells count="8">
    <mergeCell ref="C71:E71"/>
    <mergeCell ref="C83:E83"/>
    <mergeCell ref="C1:E1"/>
    <mergeCell ref="C12:E12"/>
    <mergeCell ref="C23:E23"/>
    <mergeCell ref="C35:E35"/>
    <mergeCell ref="C47:E47"/>
    <mergeCell ref="C59:E5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/>
  </sheetViews>
  <sheetFormatPr defaultRowHeight="15"/>
  <cols>
    <col min="1" max="1" width="4.33203125" bestFit="1" customWidth="1"/>
    <col min="2" max="2" width="14.6640625" customWidth="1"/>
    <col min="3" max="3" width="1.33203125" bestFit="1" customWidth="1"/>
    <col min="4" max="4" width="8.33203125" bestFit="1" customWidth="1"/>
    <col min="6" max="6" width="10" customWidth="1"/>
    <col min="7" max="7" width="8.109375" bestFit="1" customWidth="1"/>
    <col min="8" max="8" width="12.44140625" customWidth="1"/>
    <col min="9" max="10" width="5.77734375" bestFit="1" customWidth="1"/>
    <col min="11" max="11" width="5" bestFit="1" customWidth="1"/>
    <col min="13" max="13" width="1.5546875" bestFit="1" customWidth="1"/>
    <col min="14" max="14" width="15.33203125" customWidth="1"/>
    <col min="15" max="15" width="13.44140625" customWidth="1"/>
    <col min="16" max="16" width="13.21875" customWidth="1"/>
    <col min="17" max="17" width="12" bestFit="1" customWidth="1"/>
  </cols>
  <sheetData>
    <row r="1" spans="1:18" ht="26.25" thickBot="1">
      <c r="A1" s="142" t="s">
        <v>201</v>
      </c>
      <c r="B1" s="112"/>
      <c r="C1" s="112"/>
      <c r="D1" s="112"/>
      <c r="E1" s="113"/>
      <c r="F1" s="143" t="s">
        <v>120</v>
      </c>
      <c r="G1" s="143" t="s">
        <v>142</v>
      </c>
      <c r="H1" s="143" t="s">
        <v>121</v>
      </c>
      <c r="I1" s="143" t="s">
        <v>202</v>
      </c>
      <c r="J1" s="143" t="s">
        <v>203</v>
      </c>
      <c r="K1" s="143" t="s">
        <v>204</v>
      </c>
      <c r="L1" s="112"/>
      <c r="M1" s="114"/>
      <c r="N1" s="114"/>
      <c r="O1" s="114"/>
      <c r="P1" s="114"/>
      <c r="Q1" s="114"/>
      <c r="R1" s="112"/>
    </row>
    <row r="2" spans="1:18" ht="15.75" thickBot="1">
      <c r="A2" s="112"/>
      <c r="B2" s="128" t="s">
        <v>205</v>
      </c>
      <c r="C2" s="128"/>
      <c r="D2" s="128"/>
      <c r="E2" s="113"/>
      <c r="F2" s="115"/>
      <c r="G2" s="115"/>
      <c r="H2" s="115"/>
      <c r="I2" s="115"/>
      <c r="J2" s="115"/>
      <c r="K2" s="115"/>
      <c r="L2" s="113"/>
      <c r="M2" s="116" t="s">
        <v>143</v>
      </c>
      <c r="N2" s="116" t="s">
        <v>206</v>
      </c>
      <c r="O2" s="116" t="s">
        <v>207</v>
      </c>
      <c r="P2" s="116" t="s">
        <v>208</v>
      </c>
      <c r="Q2" s="117" t="s">
        <v>209</v>
      </c>
      <c r="R2" s="112"/>
    </row>
    <row r="3" spans="1:18" ht="15.75" thickBot="1">
      <c r="A3" s="132"/>
      <c r="B3" s="130" t="s">
        <v>210</v>
      </c>
      <c r="C3" s="130" t="s">
        <v>119</v>
      </c>
      <c r="D3" s="130" t="s">
        <v>211</v>
      </c>
      <c r="E3" s="127"/>
      <c r="F3" s="115" t="s">
        <v>210</v>
      </c>
      <c r="G3" s="118" t="s">
        <v>119</v>
      </c>
      <c r="H3" s="115" t="s">
        <v>211</v>
      </c>
      <c r="I3" s="118" t="s">
        <v>119</v>
      </c>
      <c r="J3" s="118" t="s">
        <v>119</v>
      </c>
      <c r="K3" s="118" t="s">
        <v>119</v>
      </c>
      <c r="L3" s="113"/>
      <c r="M3" s="119">
        <v>1</v>
      </c>
      <c r="N3" s="115" t="s">
        <v>36</v>
      </c>
      <c r="O3" s="115" t="s">
        <v>212</v>
      </c>
      <c r="P3" s="115" t="s">
        <v>213</v>
      </c>
      <c r="Q3" s="115" t="s">
        <v>214</v>
      </c>
      <c r="R3" s="112"/>
    </row>
    <row r="4" spans="1:18" ht="15.75" thickBot="1">
      <c r="A4" s="125">
        <v>1</v>
      </c>
      <c r="B4" s="131">
        <v>1</v>
      </c>
      <c r="C4" s="131" t="s">
        <v>119</v>
      </c>
      <c r="D4" s="131">
        <v>2</v>
      </c>
      <c r="E4" s="127"/>
      <c r="F4" s="115" t="s">
        <v>215</v>
      </c>
      <c r="G4" s="118" t="s">
        <v>119</v>
      </c>
      <c r="H4" s="115" t="s">
        <v>216</v>
      </c>
      <c r="I4" s="118" t="s">
        <v>119</v>
      </c>
      <c r="J4" s="118" t="s">
        <v>119</v>
      </c>
      <c r="K4" s="118" t="s">
        <v>119</v>
      </c>
      <c r="L4" s="113"/>
      <c r="M4" s="119">
        <v>2</v>
      </c>
      <c r="N4" s="115" t="s">
        <v>48</v>
      </c>
      <c r="O4" s="115" t="s">
        <v>217</v>
      </c>
      <c r="P4" s="115" t="s">
        <v>59</v>
      </c>
      <c r="Q4" s="115" t="s">
        <v>218</v>
      </c>
      <c r="R4" s="112"/>
    </row>
    <row r="5" spans="1:18" ht="15.75" thickBot="1">
      <c r="A5" s="125">
        <v>2</v>
      </c>
      <c r="B5" s="131">
        <v>2</v>
      </c>
      <c r="C5" s="131" t="s">
        <v>119</v>
      </c>
      <c r="D5" s="131">
        <v>1</v>
      </c>
      <c r="E5" s="122"/>
      <c r="F5" s="114"/>
      <c r="G5" s="114"/>
      <c r="H5" s="114"/>
      <c r="I5" s="114"/>
      <c r="J5" s="114"/>
      <c r="K5" s="114"/>
      <c r="L5" s="113"/>
      <c r="M5" s="119">
        <v>3</v>
      </c>
      <c r="N5" s="115" t="s">
        <v>219</v>
      </c>
      <c r="O5" s="115" t="s">
        <v>220</v>
      </c>
      <c r="P5" s="115" t="s">
        <v>221</v>
      </c>
      <c r="Q5" s="115" t="s">
        <v>57</v>
      </c>
      <c r="R5" s="112"/>
    </row>
    <row r="6" spans="1:18" ht="15.75" thickBot="1">
      <c r="A6" s="125">
        <v>3</v>
      </c>
      <c r="B6" s="131">
        <v>3</v>
      </c>
      <c r="C6" s="131" t="s">
        <v>119</v>
      </c>
      <c r="D6" s="131">
        <v>4</v>
      </c>
      <c r="E6" s="127"/>
      <c r="F6" s="115"/>
      <c r="G6" s="115" t="s">
        <v>172</v>
      </c>
      <c r="H6" s="115"/>
      <c r="I6" s="115"/>
      <c r="J6" s="115"/>
      <c r="K6" s="115"/>
      <c r="L6" s="113"/>
      <c r="M6" s="119">
        <v>4</v>
      </c>
      <c r="N6" s="115" t="s">
        <v>42</v>
      </c>
      <c r="O6" s="112"/>
      <c r="P6" s="112"/>
      <c r="Q6" s="112"/>
      <c r="R6" s="112"/>
    </row>
    <row r="7" spans="1:18" ht="15.75" thickBot="1">
      <c r="A7" s="125">
        <v>4</v>
      </c>
      <c r="B7" s="131">
        <v>4</v>
      </c>
      <c r="C7" s="131" t="s">
        <v>119</v>
      </c>
      <c r="D7" s="131">
        <v>3</v>
      </c>
      <c r="E7" s="127"/>
      <c r="F7" s="115" t="s">
        <v>222</v>
      </c>
      <c r="G7" s="118" t="s">
        <v>119</v>
      </c>
      <c r="H7" s="115" t="s">
        <v>223</v>
      </c>
      <c r="I7" s="118" t="s">
        <v>119</v>
      </c>
      <c r="J7" s="118" t="s">
        <v>119</v>
      </c>
      <c r="K7" s="118" t="s">
        <v>119</v>
      </c>
      <c r="L7" s="113"/>
      <c r="M7" s="119">
        <v>5</v>
      </c>
      <c r="N7" s="115" t="s">
        <v>49</v>
      </c>
      <c r="O7" s="112"/>
      <c r="P7" s="112"/>
      <c r="Q7" s="112"/>
      <c r="R7" s="112"/>
    </row>
    <row r="8" spans="1:18" ht="15.75" thickBot="1">
      <c r="A8" s="134"/>
      <c r="B8" s="133" t="s">
        <v>215</v>
      </c>
      <c r="C8" s="133" t="s">
        <v>119</v>
      </c>
      <c r="D8" s="133" t="s">
        <v>224</v>
      </c>
      <c r="E8" s="112"/>
      <c r="F8" s="114"/>
      <c r="G8" s="114"/>
      <c r="H8" s="114"/>
      <c r="I8" s="114"/>
      <c r="J8" s="114"/>
      <c r="K8" s="114"/>
      <c r="L8" s="112"/>
      <c r="M8" s="112"/>
      <c r="N8" s="112"/>
      <c r="O8" s="112"/>
      <c r="P8" s="112"/>
      <c r="Q8" s="112"/>
      <c r="R8" s="112"/>
    </row>
    <row r="9" spans="1:18" ht="15.75" thickBot="1">
      <c r="A9" s="125">
        <v>5</v>
      </c>
      <c r="B9" s="131">
        <v>1</v>
      </c>
      <c r="C9" s="131" t="s">
        <v>119</v>
      </c>
      <c r="D9" s="131">
        <v>2</v>
      </c>
      <c r="E9" s="127"/>
      <c r="F9" s="115"/>
      <c r="G9" s="115" t="s">
        <v>117</v>
      </c>
      <c r="H9" s="115"/>
      <c r="I9" s="115"/>
      <c r="J9" s="115"/>
      <c r="K9" s="115"/>
      <c r="L9" s="112"/>
      <c r="M9" s="112"/>
      <c r="N9" s="112"/>
      <c r="O9" s="112"/>
      <c r="P9" s="112"/>
      <c r="Q9" s="112"/>
      <c r="R9" s="112"/>
    </row>
    <row r="10" spans="1:18" ht="15.75" thickBot="1">
      <c r="A10" s="125">
        <v>6</v>
      </c>
      <c r="B10" s="131">
        <v>2</v>
      </c>
      <c r="C10" s="131" t="s">
        <v>119</v>
      </c>
      <c r="D10" s="131">
        <v>1</v>
      </c>
      <c r="E10" s="127"/>
      <c r="F10" s="115" t="s">
        <v>225</v>
      </c>
      <c r="G10" s="118" t="s">
        <v>119</v>
      </c>
      <c r="H10" s="115" t="s">
        <v>226</v>
      </c>
      <c r="I10" s="118" t="s">
        <v>119</v>
      </c>
      <c r="J10" s="118" t="s">
        <v>119</v>
      </c>
      <c r="K10" s="118" t="s">
        <v>119</v>
      </c>
      <c r="L10" s="112"/>
      <c r="M10" s="112"/>
      <c r="N10" s="112"/>
      <c r="O10" s="112"/>
      <c r="P10" s="112"/>
      <c r="Q10" s="112"/>
      <c r="R10" s="112"/>
    </row>
    <row r="11" spans="1:18" ht="15.75" thickBot="1">
      <c r="A11" s="125">
        <v>7</v>
      </c>
      <c r="B11" s="131">
        <v>3</v>
      </c>
      <c r="C11" s="131" t="s">
        <v>119</v>
      </c>
      <c r="D11" s="131">
        <v>4</v>
      </c>
      <c r="E11" s="12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</row>
    <row r="12" spans="1:18" ht="15.75" thickBot="1">
      <c r="A12" s="125">
        <v>8</v>
      </c>
      <c r="B12" s="131">
        <v>4</v>
      </c>
      <c r="C12" s="131" t="s">
        <v>119</v>
      </c>
      <c r="D12" s="131">
        <v>3</v>
      </c>
      <c r="E12" s="122"/>
      <c r="F12" s="123"/>
      <c r="G12" s="123"/>
      <c r="H12" s="123"/>
      <c r="I12" s="112"/>
      <c r="J12" s="112"/>
      <c r="K12" s="112"/>
      <c r="L12" s="112"/>
      <c r="M12" s="112"/>
      <c r="N12" s="112"/>
      <c r="O12" s="112"/>
      <c r="P12" s="112"/>
      <c r="Q12" s="112"/>
      <c r="R12" s="112"/>
    </row>
    <row r="13" spans="1:18" ht="15.75" thickBot="1">
      <c r="A13" s="124"/>
      <c r="B13" s="135">
        <v>0.4375</v>
      </c>
      <c r="C13" s="129"/>
      <c r="D13" s="129"/>
      <c r="E13" s="121"/>
      <c r="F13" s="125"/>
      <c r="G13" s="125" t="s">
        <v>227</v>
      </c>
      <c r="H13" s="125"/>
      <c r="I13" s="122"/>
      <c r="J13" s="112"/>
      <c r="K13" s="112"/>
      <c r="L13" s="112"/>
      <c r="M13" s="112"/>
      <c r="N13" s="112"/>
      <c r="O13" s="112"/>
      <c r="P13" s="112"/>
      <c r="Q13" s="112"/>
      <c r="R13" s="112"/>
    </row>
    <row r="14" spans="1:18" ht="15.75" thickBot="1">
      <c r="A14" s="123"/>
      <c r="B14" s="137" t="s">
        <v>210</v>
      </c>
      <c r="C14" s="137" t="s">
        <v>119</v>
      </c>
      <c r="D14" s="137" t="s">
        <v>211</v>
      </c>
      <c r="E14" s="121"/>
      <c r="F14" s="126">
        <v>1</v>
      </c>
      <c r="G14" s="125"/>
      <c r="H14" s="125"/>
      <c r="I14" s="122"/>
      <c r="J14" s="112"/>
      <c r="K14" s="112"/>
      <c r="L14" s="112"/>
      <c r="M14" s="112"/>
      <c r="N14" s="112"/>
      <c r="O14" s="112"/>
      <c r="P14" s="112"/>
      <c r="Q14" s="112"/>
      <c r="R14" s="112"/>
    </row>
    <row r="15" spans="1:18" ht="15.75" thickBot="1">
      <c r="A15" s="125">
        <v>1</v>
      </c>
      <c r="B15" s="131">
        <v>1</v>
      </c>
      <c r="C15" s="131" t="s">
        <v>119</v>
      </c>
      <c r="D15" s="131">
        <v>1</v>
      </c>
      <c r="E15" s="136"/>
      <c r="F15" s="126">
        <v>2</v>
      </c>
      <c r="G15" s="125"/>
      <c r="H15" s="125"/>
      <c r="I15" s="122"/>
      <c r="J15" s="112"/>
      <c r="K15" s="112"/>
      <c r="L15" s="112"/>
      <c r="M15" s="112"/>
      <c r="N15" s="112"/>
      <c r="O15" s="112"/>
      <c r="P15" s="112"/>
      <c r="Q15" s="112"/>
      <c r="R15" s="112"/>
    </row>
    <row r="16" spans="1:18" ht="15.75" thickBot="1">
      <c r="A16" s="125">
        <v>2</v>
      </c>
      <c r="B16" s="131">
        <v>2</v>
      </c>
      <c r="C16" s="131" t="s">
        <v>119</v>
      </c>
      <c r="D16" s="131">
        <v>2</v>
      </c>
      <c r="E16" s="136"/>
      <c r="F16" s="126">
        <v>3</v>
      </c>
      <c r="G16" s="125"/>
      <c r="H16" s="125"/>
      <c r="I16" s="122"/>
      <c r="J16" s="112"/>
      <c r="K16" s="112"/>
      <c r="L16" s="112"/>
      <c r="M16" s="112"/>
      <c r="N16" s="112"/>
      <c r="O16" s="112"/>
      <c r="P16" s="112"/>
      <c r="Q16" s="112"/>
      <c r="R16" s="112"/>
    </row>
    <row r="17" spans="1:18" ht="15.75" thickBot="1">
      <c r="A17" s="125">
        <v>3</v>
      </c>
      <c r="B17" s="131">
        <v>3</v>
      </c>
      <c r="C17" s="131" t="s">
        <v>119</v>
      </c>
      <c r="D17" s="131">
        <v>3</v>
      </c>
      <c r="E17" s="136"/>
      <c r="F17" s="126">
        <v>4</v>
      </c>
      <c r="G17" s="125"/>
      <c r="H17" s="125"/>
      <c r="I17" s="122"/>
      <c r="J17" s="112"/>
      <c r="K17" s="112"/>
      <c r="L17" s="112"/>
      <c r="M17" s="112"/>
      <c r="N17" s="112"/>
      <c r="O17" s="112"/>
      <c r="P17" s="112"/>
      <c r="Q17" s="112"/>
      <c r="R17" s="112"/>
    </row>
    <row r="18" spans="1:18" ht="15.75" thickBot="1">
      <c r="A18" s="125">
        <v>4</v>
      </c>
      <c r="B18" s="131">
        <v>4</v>
      </c>
      <c r="C18" s="131" t="s">
        <v>119</v>
      </c>
      <c r="D18" s="131">
        <v>4</v>
      </c>
      <c r="E18" s="122"/>
      <c r="F18" s="124"/>
      <c r="G18" s="124"/>
      <c r="H18" s="124"/>
      <c r="I18" s="112"/>
      <c r="J18" s="112"/>
      <c r="K18" s="112"/>
      <c r="L18" s="112"/>
      <c r="M18" s="112"/>
      <c r="N18" s="112"/>
      <c r="O18" s="112"/>
      <c r="P18" s="112"/>
      <c r="Q18" s="112"/>
      <c r="R18" s="112"/>
    </row>
    <row r="19" spans="1:18" ht="15.75" thickBot="1">
      <c r="A19" s="139"/>
      <c r="B19" s="130" t="s">
        <v>215</v>
      </c>
      <c r="C19" s="130" t="s">
        <v>119</v>
      </c>
      <c r="D19" s="130" t="s">
        <v>224</v>
      </c>
      <c r="E19" s="122"/>
      <c r="F19" s="120" t="s">
        <v>228</v>
      </c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</row>
    <row r="20" spans="1:18" ht="15.75" thickBot="1">
      <c r="A20" s="125">
        <v>5</v>
      </c>
      <c r="B20" s="131">
        <v>1</v>
      </c>
      <c r="C20" s="131" t="s">
        <v>119</v>
      </c>
      <c r="D20" s="131">
        <v>1</v>
      </c>
      <c r="E20" s="122"/>
      <c r="F20" s="120" t="s">
        <v>229</v>
      </c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</row>
    <row r="21" spans="1:18" ht="15.75" thickBot="1">
      <c r="A21" s="125">
        <v>6</v>
      </c>
      <c r="B21" s="131">
        <v>2</v>
      </c>
      <c r="C21" s="131" t="s">
        <v>119</v>
      </c>
      <c r="D21" s="131">
        <v>2</v>
      </c>
      <c r="E21" s="122"/>
      <c r="F21" s="120" t="s">
        <v>230</v>
      </c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</row>
    <row r="22" spans="1:18" ht="15.75" thickBot="1">
      <c r="A22" s="125">
        <v>7</v>
      </c>
      <c r="B22" s="131">
        <v>3</v>
      </c>
      <c r="C22" s="131" t="s">
        <v>119</v>
      </c>
      <c r="D22" s="131">
        <v>3</v>
      </c>
      <c r="E22" s="12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</row>
    <row r="23" spans="1:18" ht="15.75" thickBot="1">
      <c r="A23" s="125">
        <v>8</v>
      </c>
      <c r="B23" s="131">
        <v>4</v>
      </c>
      <c r="C23" s="131" t="s">
        <v>119</v>
      </c>
      <c r="D23" s="131">
        <v>4</v>
      </c>
      <c r="E23" s="12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</row>
    <row r="24" spans="1:18" ht="15.75" thickBot="1">
      <c r="A24" s="124"/>
      <c r="B24" s="138" t="s">
        <v>231</v>
      </c>
      <c r="C24" s="138"/>
      <c r="D24" s="138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</row>
    <row r="25" spans="1:18" ht="15.75" thickBot="1">
      <c r="A25" s="132"/>
      <c r="B25" s="130" t="s">
        <v>225</v>
      </c>
      <c r="C25" s="130" t="s">
        <v>119</v>
      </c>
      <c r="D25" s="130" t="s">
        <v>226</v>
      </c>
      <c r="E25" s="12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</row>
    <row r="26" spans="1:18" ht="15.75" thickBot="1">
      <c r="A26" s="125">
        <v>1</v>
      </c>
      <c r="B26" s="131">
        <v>1</v>
      </c>
      <c r="C26" s="131" t="s">
        <v>119</v>
      </c>
      <c r="D26" s="131">
        <v>2</v>
      </c>
      <c r="E26" s="12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</row>
    <row r="27" spans="1:18" ht="15.75" thickBot="1">
      <c r="A27" s="125">
        <v>2</v>
      </c>
      <c r="B27" s="131">
        <v>2</v>
      </c>
      <c r="C27" s="131" t="s">
        <v>119</v>
      </c>
      <c r="D27" s="131">
        <v>1</v>
      </c>
      <c r="E27" s="12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</row>
    <row r="28" spans="1:18" ht="15.75" thickBot="1">
      <c r="A28" s="125">
        <v>3</v>
      </c>
      <c r="B28" s="131">
        <v>3</v>
      </c>
      <c r="C28" s="131" t="s">
        <v>119</v>
      </c>
      <c r="D28" s="131">
        <v>4</v>
      </c>
      <c r="E28" s="12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</row>
    <row r="29" spans="1:18" ht="15.75" thickBot="1">
      <c r="A29" s="125">
        <v>4</v>
      </c>
      <c r="B29" s="131">
        <v>4</v>
      </c>
      <c r="C29" s="131" t="s">
        <v>119</v>
      </c>
      <c r="D29" s="131">
        <v>3</v>
      </c>
      <c r="E29" s="12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</row>
    <row r="30" spans="1:18" ht="15.75" thickBot="1">
      <c r="A30" s="134"/>
      <c r="B30" s="133" t="s">
        <v>222</v>
      </c>
      <c r="C30" s="133" t="s">
        <v>119</v>
      </c>
      <c r="D30" s="133" t="s">
        <v>223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</row>
    <row r="31" spans="1:18" ht="15.75" thickBot="1">
      <c r="A31" s="125">
        <v>5</v>
      </c>
      <c r="B31" s="131">
        <v>1</v>
      </c>
      <c r="C31" s="131" t="s">
        <v>119</v>
      </c>
      <c r="D31" s="131">
        <v>2</v>
      </c>
      <c r="E31" s="12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</row>
    <row r="32" spans="1:18" ht="15.75" thickBot="1">
      <c r="A32" s="125">
        <v>6</v>
      </c>
      <c r="B32" s="131">
        <v>2</v>
      </c>
      <c r="C32" s="131" t="s">
        <v>119</v>
      </c>
      <c r="D32" s="131">
        <v>1</v>
      </c>
      <c r="E32" s="12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</row>
    <row r="33" spans="1:18" ht="15.75" thickBot="1">
      <c r="A33" s="125">
        <v>7</v>
      </c>
      <c r="B33" s="131">
        <v>3</v>
      </c>
      <c r="C33" s="131" t="s">
        <v>119</v>
      </c>
      <c r="D33" s="131">
        <v>4</v>
      </c>
      <c r="E33" s="12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</row>
    <row r="34" spans="1:18" ht="15.75" thickBot="1">
      <c r="A34" s="125">
        <v>8</v>
      </c>
      <c r="B34" s="131">
        <v>4</v>
      </c>
      <c r="C34" s="131" t="s">
        <v>119</v>
      </c>
      <c r="D34" s="131">
        <v>3</v>
      </c>
      <c r="E34" s="12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</row>
    <row r="35" spans="1:18" ht="15.75" thickBot="1">
      <c r="A35" s="124"/>
      <c r="B35" s="138">
        <v>1130</v>
      </c>
      <c r="C35" s="138"/>
      <c r="D35" s="138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</row>
    <row r="36" spans="1:18" ht="15.75" thickBot="1">
      <c r="A36" s="132"/>
      <c r="B36" s="130" t="s">
        <v>225</v>
      </c>
      <c r="C36" s="130" t="s">
        <v>119</v>
      </c>
      <c r="D36" s="130" t="s">
        <v>226</v>
      </c>
      <c r="E36" s="12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</row>
    <row r="37" spans="1:18" ht="15.75" thickBot="1">
      <c r="A37" s="125">
        <v>1</v>
      </c>
      <c r="B37" s="131">
        <v>1</v>
      </c>
      <c r="C37" s="131" t="s">
        <v>119</v>
      </c>
      <c r="D37" s="131">
        <v>1</v>
      </c>
      <c r="E37" s="12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</row>
    <row r="38" spans="1:18" ht="15.75" thickBot="1">
      <c r="A38" s="125">
        <v>2</v>
      </c>
      <c r="B38" s="131">
        <v>2</v>
      </c>
      <c r="C38" s="131" t="s">
        <v>119</v>
      </c>
      <c r="D38" s="131">
        <v>2</v>
      </c>
      <c r="E38" s="12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</row>
    <row r="39" spans="1:18" ht="15.75" thickBot="1">
      <c r="A39" s="125">
        <v>3</v>
      </c>
      <c r="B39" s="131">
        <v>3</v>
      </c>
      <c r="C39" s="131" t="s">
        <v>119</v>
      </c>
      <c r="D39" s="131">
        <v>3</v>
      </c>
      <c r="E39" s="12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</row>
    <row r="40" spans="1:18" ht="15.75" thickBot="1">
      <c r="A40" s="125">
        <v>4</v>
      </c>
      <c r="B40" s="131">
        <v>4</v>
      </c>
      <c r="C40" s="131" t="s">
        <v>119</v>
      </c>
      <c r="D40" s="131">
        <v>4</v>
      </c>
      <c r="E40" s="12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</row>
    <row r="41" spans="1:18" ht="15.75" thickBot="1">
      <c r="A41" s="134"/>
      <c r="B41" s="133" t="s">
        <v>222</v>
      </c>
      <c r="C41" s="133" t="s">
        <v>119</v>
      </c>
      <c r="D41" s="133" t="s">
        <v>223</v>
      </c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</row>
    <row r="42" spans="1:18" ht="15.75" thickBot="1">
      <c r="A42" s="125">
        <v>5</v>
      </c>
      <c r="B42" s="131">
        <v>1</v>
      </c>
      <c r="C42" s="131" t="s">
        <v>119</v>
      </c>
      <c r="D42" s="131">
        <v>1</v>
      </c>
      <c r="E42" s="12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</row>
    <row r="43" spans="1:18" ht="15.75" thickBot="1">
      <c r="A43" s="125">
        <v>6</v>
      </c>
      <c r="B43" s="131">
        <v>2</v>
      </c>
      <c r="C43" s="131" t="s">
        <v>119</v>
      </c>
      <c r="D43" s="131">
        <v>2</v>
      </c>
      <c r="E43" s="12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</row>
    <row r="44" spans="1:18" ht="15.75" thickBot="1">
      <c r="A44" s="125">
        <v>7</v>
      </c>
      <c r="B44" s="131">
        <v>3</v>
      </c>
      <c r="C44" s="131" t="s">
        <v>119</v>
      </c>
      <c r="D44" s="131">
        <v>3</v>
      </c>
      <c r="E44" s="12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</row>
    <row r="45" spans="1:18" ht="15.75" thickBot="1">
      <c r="A45" s="125">
        <v>8</v>
      </c>
      <c r="B45" s="131">
        <v>4</v>
      </c>
      <c r="C45" s="131" t="s">
        <v>119</v>
      </c>
      <c r="D45" s="131">
        <v>4</v>
      </c>
      <c r="E45" s="12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</row>
    <row r="46" spans="1:18" ht="15.75" thickBot="1">
      <c r="A46" s="124"/>
      <c r="B46" s="124"/>
      <c r="C46" s="124"/>
      <c r="D46" s="124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</row>
    <row r="47" spans="1:18" ht="15.75" thickBot="1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OLVASNI</vt:lpstr>
      <vt:lpstr>Participants</vt:lpstr>
      <vt:lpstr>Group A</vt:lpstr>
      <vt:lpstr>Group B</vt:lpstr>
      <vt:lpstr>Group C</vt:lpstr>
      <vt:lpstr>Group D</vt:lpstr>
      <vt:lpstr>Knock out</vt:lpstr>
      <vt:lpstr>Rounds</vt:lpstr>
      <vt:lpstr>CLub WC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Mokina</dc:creator>
  <cp:lastModifiedBy>Jose Jorge Farah Neto</cp:lastModifiedBy>
  <dcterms:created xsi:type="dcterms:W3CDTF">2022-01-01T15:44:49Z</dcterms:created>
  <dcterms:modified xsi:type="dcterms:W3CDTF">2022-10-07T20:44:54Z</dcterms:modified>
</cp:coreProperties>
</file>